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ladimir.chvojka\Documents\_ROZPRAC\_SpecTab\Hotové\"/>
    </mc:Choice>
  </mc:AlternateContent>
  <xr:revisionPtr revIDLastSave="0" documentId="13_ncr:1_{5E980AA9-A11D-44E1-8C3A-866AE4900CE1}" xr6:coauthVersionLast="45" xr6:coauthVersionMax="45" xr10:uidLastSave="{00000000-0000-0000-0000-000000000000}"/>
  <workbookProtection workbookPassword="C0B0" lockStructure="1"/>
  <bookViews>
    <workbookView xWindow="-120" yWindow="-120" windowWidth="29040" windowHeight="15840" xr2:uid="{00000000-000D-0000-FFFF-FFFF00000000}"/>
  </bookViews>
  <sheets>
    <sheet name="Specifikace" sheetId="1" r:id="rId1"/>
    <sheet name="Data" sheetId="2" state="hidden" r:id="rId2"/>
    <sheet name="Tech" sheetId="3" state="hidden" r:id="rId3"/>
  </sheets>
  <definedNames>
    <definedName name="Hodnoty">Specifikace!$D$5:$D$23</definedName>
    <definedName name="HodnotyHW">Specifikace!$D$5:$D$12</definedName>
    <definedName name="KodyOC">Specifikace!$E$5:$E$23</definedName>
    <definedName name="KodyOC_HW">Specifikace!$E$5:$E$12</definedName>
    <definedName name="NezadanHW">Tech!$F$2</definedName>
    <definedName name="Nezadano">Tech!$F$1</definedName>
    <definedName name="_xlnm.Print_Area" localSheetId="0">Specifikace!$B$1:$E$40</definedName>
    <definedName name="OC_ACH">Data!#REF!</definedName>
    <definedName name="OC_B">Data!$A$37:$A$39</definedName>
    <definedName name="OC_BV">Data!#REF!</definedName>
    <definedName name="OC_CE">Data!#REF!</definedName>
    <definedName name="OC_D">Data!#REF!</definedName>
    <definedName name="OC_D2R">Data!#REF!</definedName>
    <definedName name="OC_DC">Data!$A$2:$A$5</definedName>
    <definedName name="OC_DCaKod">Data!$A$2:$B$5</definedName>
    <definedName name="OC_DK">Data!#REF!</definedName>
    <definedName name="OC_DM">Data!#REF!</definedName>
    <definedName name="OC_FV">Data!#REF!</definedName>
    <definedName name="OC_IC">Data!#REF!</definedName>
    <definedName name="OC_INP">Data!#REF!</definedName>
    <definedName name="OC_JH">Data!#REF!</definedName>
    <definedName name="OC_JHP">Data!#REF!</definedName>
    <definedName name="OC_JIC">Data!#REF!</definedName>
    <definedName name="OC_JO">Data!#REF!</definedName>
    <definedName name="OC_JOP">Data!#REF!</definedName>
    <definedName name="OC_JR">Data!#REF!</definedName>
    <definedName name="OC_JT">Data!$A$10:$A$12</definedName>
    <definedName name="OC_JTep">Data!#REF!</definedName>
    <definedName name="OC_JVM">Data!$A$34:$A$35</definedName>
    <definedName name="OC_JVMKod">Data!$A$34:$B$35</definedName>
    <definedName name="OC_JZP">Data!#REF!</definedName>
    <definedName name="OC_KC">Data!#REF!</definedName>
    <definedName name="OC_KCsS">Data!$A$7:$A$8</definedName>
    <definedName name="OC_KCsSKod">Data!$A$7:$B$8</definedName>
    <definedName name="OC_KdPED">Data!#REF!</definedName>
    <definedName name="OC_MaPUC">Data!#REF!</definedName>
    <definedName name="OC_MDT">Data!#REF!</definedName>
    <definedName name="OC_ME">Data!#REF!</definedName>
    <definedName name="OC_MP">Data!$A$26:$A$30</definedName>
    <definedName name="OC_MPKod">Data!$A$26:$B$30</definedName>
    <definedName name="OC_MPTM">Data!$A$17:$A$19</definedName>
    <definedName name="OC_MT">Data!#REF!</definedName>
    <definedName name="OC_MVP">Data!$A$14:$A$15</definedName>
    <definedName name="OC_N">Data!#REF!</definedName>
    <definedName name="OC_NM">Data!#REF!</definedName>
    <definedName name="OC_P">Data!#REF!</definedName>
    <definedName name="OC_PC">Data!#REF!</definedName>
    <definedName name="OC_PMC">Data!#REF!</definedName>
    <definedName name="OC_PMCKod">Data!#REF!</definedName>
    <definedName name="OC_PV">Data!#REF!</definedName>
    <definedName name="OC_PVpP">Data!#REF!</definedName>
    <definedName name="OC_R">Data!#REF!</definedName>
    <definedName name="OC_RP">Data!#REF!</definedName>
    <definedName name="OC_SppA">Data!$A$21:$A$24</definedName>
    <definedName name="OC_SppAKod">Data!$A$21:$B$24</definedName>
    <definedName name="OC_SVE">Data!#REF!</definedName>
    <definedName name="OC_UMT">Data!#REF!</definedName>
    <definedName name="OC_VaPP">Data!#REF!</definedName>
    <definedName name="OC_VC">Data!#REF!</definedName>
    <definedName name="OC_VD">Data!#REF!</definedName>
    <definedName name="OC_Z">Data!$A$46:$A$51</definedName>
    <definedName name="OC_ZE">Data!#REF!</definedName>
    <definedName name="OC_ZJ">Data!#REF!</definedName>
    <definedName name="OC_ZK">Data!#REF!</definedName>
    <definedName name="OC_ZP">Data!$A$41:$A$44</definedName>
    <definedName name="Parametry">Specifikace!$B$4:$C$24</definedName>
    <definedName name="PracKOD">Data!#REF!</definedName>
    <definedName name="Preddef_hodn">Data!$A$1:$B$51</definedName>
    <definedName name="SoupisNP">Tech!$H$1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3" i="1" l="1"/>
  <c r="E23" i="1" s="1"/>
  <c r="E15" i="1" l="1"/>
  <c r="H15" i="1" s="1"/>
  <c r="D23" i="3" l="1"/>
  <c r="D18" i="3" l="1"/>
  <c r="C18" i="3"/>
  <c r="E18" i="1"/>
  <c r="B18" i="3" s="1"/>
  <c r="E13" i="1"/>
  <c r="E9" i="1"/>
  <c r="E12" i="1" l="1"/>
  <c r="E10" i="1"/>
  <c r="A13" i="3" l="1"/>
  <c r="C13" i="3"/>
  <c r="D13" i="3"/>
  <c r="A14" i="3"/>
  <c r="B14" i="3"/>
  <c r="C14" i="3"/>
  <c r="D14" i="3"/>
  <c r="A15" i="3"/>
  <c r="C15" i="3"/>
  <c r="D15" i="3"/>
  <c r="A16" i="3"/>
  <c r="B16" i="3"/>
  <c r="C16" i="3"/>
  <c r="D16" i="3"/>
  <c r="A17" i="3"/>
  <c r="C17" i="3"/>
  <c r="D17" i="3"/>
  <c r="A19" i="3"/>
  <c r="C19" i="3"/>
  <c r="D19" i="3"/>
  <c r="A20" i="3"/>
  <c r="C20" i="3"/>
  <c r="D20" i="3"/>
  <c r="A21" i="3"/>
  <c r="C21" i="3"/>
  <c r="D21" i="3"/>
  <c r="A22" i="3"/>
  <c r="B22" i="3"/>
  <c r="C22" i="3"/>
  <c r="D22" i="3"/>
  <c r="A23" i="3"/>
  <c r="C23" i="3"/>
  <c r="A9" i="3"/>
  <c r="C9" i="3"/>
  <c r="D9" i="3"/>
  <c r="A10" i="3"/>
  <c r="C10" i="3"/>
  <c r="D10" i="3"/>
  <c r="A11" i="3"/>
  <c r="C11" i="3"/>
  <c r="D11" i="3"/>
  <c r="A12" i="3"/>
  <c r="C12" i="3"/>
  <c r="D12" i="3"/>
  <c r="A6" i="3"/>
  <c r="C6" i="3"/>
  <c r="D6" i="3"/>
  <c r="A7" i="3"/>
  <c r="C7" i="3"/>
  <c r="D7" i="3"/>
  <c r="A8" i="3"/>
  <c r="C8" i="3"/>
  <c r="D8" i="3"/>
  <c r="B12" i="3" l="1"/>
  <c r="E11" i="1"/>
  <c r="H12" i="1" s="1"/>
  <c r="B13" i="3" l="1"/>
  <c r="B11" i="3"/>
  <c r="B7" i="3"/>
  <c r="B10" i="3"/>
  <c r="B6" i="3" l="1"/>
  <c r="B9" i="3" l="1"/>
  <c r="B15" i="3" l="1"/>
  <c r="B23" i="3" l="1"/>
  <c r="E19" i="1"/>
  <c r="B19" i="3" l="1"/>
  <c r="E17" i="1"/>
  <c r="B17" i="3" s="1"/>
  <c r="G7" i="3" l="1"/>
  <c r="G17" i="3"/>
  <c r="G14" i="3" l="1"/>
  <c r="G10" i="3" l="1"/>
  <c r="G16" i="3" l="1"/>
  <c r="G11" i="3" l="1"/>
  <c r="G9" i="3"/>
  <c r="A5" i="3" l="1"/>
  <c r="D5" i="3"/>
  <c r="C5" i="3"/>
  <c r="E21" i="1" l="1"/>
  <c r="E20" i="1"/>
  <c r="B20" i="3" s="1"/>
  <c r="G20" i="3" s="1"/>
  <c r="B21" i="3" l="1"/>
  <c r="G21" i="3" s="1"/>
  <c r="G19" i="3"/>
  <c r="G15" i="3"/>
  <c r="G23" i="3"/>
  <c r="G22" i="3"/>
  <c r="G13" i="3"/>
  <c r="G12" i="3" l="1"/>
  <c r="G6" i="3" l="1"/>
  <c r="B5" i="3"/>
  <c r="G5" i="3" l="1"/>
  <c r="E8" i="1"/>
  <c r="F2" i="3" l="1"/>
  <c r="F1" i="3"/>
  <c r="C27" i="1" s="1"/>
  <c r="B8" i="3"/>
  <c r="G8" i="3" s="1"/>
  <c r="H1" i="3" s="1"/>
  <c r="C28" i="1" l="1"/>
  <c r="D28" i="1"/>
  <c r="G31" i="1"/>
  <c r="I2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Vladimír Chvojka</author>
  </authors>
  <commentList>
    <comment ref="D15" authorId="0" shapeId="0" xr:uid="{00000000-0006-0000-0000-000001000000}">
      <text>
        <r>
          <rPr>
            <sz val="9"/>
            <color indexed="81"/>
            <rFont val="Tahoma"/>
            <family val="2"/>
            <charset val="238"/>
          </rPr>
          <t>By calibration you always receive a Calibration sheet (protocol).</t>
        </r>
      </text>
    </comment>
    <comment ref="C31" authorId="0" shapeId="0" xr:uid="{00000000-0006-0000-0000-000002000000}">
      <text>
        <r>
          <rPr>
            <sz val="9"/>
            <color indexed="81"/>
            <rFont val="Tahoma"/>
            <family val="2"/>
            <charset val="238"/>
          </rPr>
          <t xml:space="preserve">Abyste mohli do tohoto pole zapisovat, </t>
        </r>
        <r>
          <rPr>
            <b/>
            <sz val="9"/>
            <color indexed="81"/>
            <rFont val="Tahoma"/>
            <family val="2"/>
            <charset val="238"/>
          </rPr>
          <t>poklepejte</t>
        </r>
        <r>
          <rPr>
            <sz val="9"/>
            <color indexed="81"/>
            <rFont val="Tahoma"/>
            <family val="2"/>
            <charset val="238"/>
          </rPr>
          <t xml:space="preserve"> v něm myší (2x klepněte - zobrazí se kurzor ...). 
(Nový řádek = </t>
        </r>
        <r>
          <rPr>
            <b/>
            <sz val="9"/>
            <color indexed="81"/>
            <rFont val="Tahoma"/>
            <family val="2"/>
            <charset val="238"/>
          </rPr>
          <t>Alt</t>
        </r>
        <r>
          <rPr>
            <sz val="9"/>
            <color indexed="81"/>
            <rFont val="Tahoma"/>
            <family val="2"/>
            <charset val="238"/>
          </rPr>
          <t>+</t>
        </r>
        <r>
          <rPr>
            <b/>
            <sz val="9"/>
            <color indexed="81"/>
            <rFont val="Tahoma"/>
            <family val="2"/>
            <charset val="238"/>
          </rPr>
          <t>Ente</t>
        </r>
        <r>
          <rPr>
            <sz val="9"/>
            <color indexed="81"/>
            <rFont val="Tahoma"/>
            <family val="2"/>
            <charset val="238"/>
          </rPr>
          <t>r)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Vladimír Chvojka</author>
  </authors>
  <commentList>
    <comment ref="A53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Nenabízí se, dosazuje se automaticky.</t>
        </r>
      </text>
    </comment>
    <comment ref="C53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>Nenabízí se, dosazuje se automaticky.</t>
        </r>
      </text>
    </comment>
  </commentList>
</comments>
</file>

<file path=xl/sharedStrings.xml><?xml version="1.0" encoding="utf-8"?>
<sst xmlns="http://schemas.openxmlformats.org/spreadsheetml/2006/main" count="135" uniqueCount="108">
  <si>
    <t>-</t>
  </si>
  <si>
    <t>Objednací číslo</t>
  </si>
  <si>
    <t>Pol.</t>
  </si>
  <si>
    <t>0</t>
  </si>
  <si>
    <t>1</t>
  </si>
  <si>
    <t>2</t>
  </si>
  <si>
    <t>Balení</t>
  </si>
  <si>
    <t>Způsob předání</t>
  </si>
  <si>
    <t>Záruka</t>
  </si>
  <si>
    <t xml:space="preserve"> - </t>
  </si>
  <si>
    <t xml:space="preserve">Počet nezadaných hodnot: </t>
  </si>
  <si>
    <t>Nestandardní parametry</t>
  </si>
  <si>
    <t>HW část:</t>
  </si>
  <si>
    <t xml:space="preserve">Nestandardní parametry - souhrn: </t>
  </si>
  <si>
    <t>Počet kusů</t>
  </si>
  <si>
    <t>Pozice</t>
  </si>
  <si>
    <t>Kód</t>
  </si>
  <si>
    <t>Název</t>
  </si>
  <si>
    <t>Hodnota</t>
  </si>
  <si>
    <t>Proudový výstup</t>
  </si>
  <si>
    <t>x</t>
  </si>
  <si>
    <t xml:space="preserve">Evidenční číslo manuálu průtokoměru </t>
  </si>
  <si>
    <t xml:space="preserve">    )</t>
  </si>
  <si>
    <t>Není nabízen z tohoto listu</t>
  </si>
  <si>
    <t>Sloupec pro zápis návrhu úprav</t>
  </si>
  <si>
    <t>FL50</t>
  </si>
  <si>
    <t>IP 67</t>
  </si>
  <si>
    <t>IP 68</t>
  </si>
  <si>
    <t>Obousměrné měření průtoku</t>
  </si>
  <si>
    <t>Měření tlaku</t>
  </si>
  <si>
    <t>Sada pro práci s archivem</t>
  </si>
  <si>
    <t>Jazyková verze nanuálu</t>
  </si>
  <si>
    <t>2"         PN16</t>
  </si>
  <si>
    <r>
      <t xml:space="preserve">2 </t>
    </r>
    <r>
      <rPr>
        <sz val="11"/>
        <rFont val="Times New Roman"/>
        <family val="1"/>
        <charset val="238"/>
      </rPr>
      <t>½</t>
    </r>
    <r>
      <rPr>
        <sz val="11"/>
        <rFont val="Calibri"/>
        <family val="2"/>
        <charset val="238"/>
        <scheme val="minor"/>
      </rPr>
      <t>"    PN16</t>
    </r>
  </si>
  <si>
    <t>3"         PN16</t>
  </si>
  <si>
    <t>4"         PN16</t>
  </si>
  <si>
    <t>Kalibrace</t>
  </si>
  <si>
    <t>F-</t>
  </si>
  <si>
    <r>
      <t xml:space="preserve">Dimenze čidla </t>
    </r>
    <r>
      <rPr>
        <sz val="11"/>
        <rFont val="Calibri"/>
        <family val="2"/>
        <charset val="238"/>
        <scheme val="minor"/>
      </rPr>
      <t>(UC 3.15F),</t>
    </r>
    <r>
      <rPr>
        <b/>
        <sz val="11"/>
        <rFont val="Calibri"/>
        <family val="2"/>
        <charset val="238"/>
        <scheme val="minor"/>
      </rPr>
      <t xml:space="preserve"> tlak</t>
    </r>
  </si>
  <si>
    <t>Krytí průtokoměru</t>
  </si>
  <si>
    <t>Specification table for battery-powered screw-type ultrasonic flow meter FLOMIC FL5034F</t>
  </si>
  <si>
    <t>Code ON</t>
  </si>
  <si>
    <t>Recommended value</t>
  </si>
  <si>
    <r>
      <t>Error message</t>
    </r>
    <r>
      <rPr>
        <sz val="10"/>
        <color theme="1"/>
        <rFont val="Calibri"/>
        <family val="2"/>
        <charset val="238"/>
        <scheme val="minor"/>
      </rPr>
      <t xml:space="preserve"> / note</t>
    </r>
  </si>
  <si>
    <t>Fill in all the white fields in column D sequentially from the top (to see the predefined values click to:</t>
  </si>
  <si>
    <t>The table serves as an attachment to the order or demand and for production.</t>
  </si>
  <si>
    <t>TYPE PLACEMENT</t>
  </si>
  <si>
    <t>Sensor design</t>
  </si>
  <si>
    <t xml:space="preserve">Flow meter equipment and design </t>
  </si>
  <si>
    <t>TECHNICAL PARAMETERS</t>
  </si>
  <si>
    <t>Dimension of sensor - Pressure</t>
  </si>
  <si>
    <t>Protection of Flow meter</t>
  </si>
  <si>
    <t>Bidirectional flow rate and indication</t>
  </si>
  <si>
    <t>Current output</t>
  </si>
  <si>
    <t>Communication package</t>
  </si>
  <si>
    <t>CALIBRATION</t>
  </si>
  <si>
    <t>Calibration requirement</t>
  </si>
  <si>
    <t>OTHER BUSINESS REQUIREMENTS</t>
  </si>
  <si>
    <t>Number of flowmeters units</t>
  </si>
  <si>
    <t>Language version of the manual</t>
  </si>
  <si>
    <t>Packing</t>
  </si>
  <si>
    <t>Method of transmission</t>
  </si>
  <si>
    <t>Warranty</t>
  </si>
  <si>
    <t>RELATED REGULATIONS</t>
  </si>
  <si>
    <t>Flowmeter manual number</t>
  </si>
  <si>
    <t>Product ID (entered by ELIS)</t>
  </si>
  <si>
    <t>Pressure sensor</t>
  </si>
  <si>
    <t>Weldment - one beam</t>
  </si>
  <si>
    <t>Compact (COMFORT)</t>
  </si>
  <si>
    <t>No</t>
  </si>
  <si>
    <t>Yes - 2x pulse output</t>
  </si>
  <si>
    <t>Yes - current + binary output</t>
  </si>
  <si>
    <r>
      <t>Yes (0</t>
    </r>
    <r>
      <rPr>
        <sz val="11"/>
        <rFont val="Calibri"/>
        <family val="2"/>
        <charset val="238"/>
      </rPr>
      <t>–</t>
    </r>
    <r>
      <rPr>
        <sz val="11"/>
        <rFont val="Calibri"/>
        <family val="2"/>
        <charset val="238"/>
        <scheme val="minor"/>
      </rPr>
      <t>16 BAR rel)</t>
    </r>
  </si>
  <si>
    <t>Yes - FLOW RATE</t>
  </si>
  <si>
    <t>Yes - PRESSURE</t>
  </si>
  <si>
    <t>SVAO 1 (ArchTermC + optical head)</t>
  </si>
  <si>
    <t>SVAK 1 (ArchTermC + RS 232 cable)</t>
  </si>
  <si>
    <t>SVAK 2 (ArchTermC + interconnecting box + RS 232 cable)</t>
  </si>
  <si>
    <t>Without calibration</t>
  </si>
  <si>
    <t>Standard calibration in 3 points</t>
  </si>
  <si>
    <t>Above standard calibration in 5 points</t>
  </si>
  <si>
    <t>Above standard calibration in 7 points</t>
  </si>
  <si>
    <t>Non-standard</t>
  </si>
  <si>
    <t>Czech</t>
  </si>
  <si>
    <t>English</t>
  </si>
  <si>
    <t>Unpacked</t>
  </si>
  <si>
    <t>Standard</t>
  </si>
  <si>
    <t>Personal collection</t>
  </si>
  <si>
    <t>Forwarding service at the supplier's expense</t>
  </si>
  <si>
    <t>Forwarding service at the customer's expense</t>
  </si>
  <si>
    <t>6 months</t>
  </si>
  <si>
    <t>12 months (standardly)</t>
  </si>
  <si>
    <t>18 months</t>
  </si>
  <si>
    <t>24 months</t>
  </si>
  <si>
    <t>36 months</t>
  </si>
  <si>
    <t>Es90414K/f</t>
  </si>
  <si>
    <t>The parameters above are defining the design of the product.</t>
  </si>
  <si>
    <t>In case of possible copying of the Order No. listed on the left</t>
  </si>
  <si>
    <t>use function "Insert values" ("Vložit hodnoty")!</t>
  </si>
  <si>
    <r>
      <t xml:space="preserve">Here specify all parameters marked as NON-STANDARD </t>
    </r>
    <r>
      <rPr>
        <sz val="12"/>
        <color theme="1"/>
        <rFont val="Calibri"/>
        <family val="2"/>
        <charset val="238"/>
        <scheme val="minor"/>
      </rPr>
      <t>(code ON = "x")</t>
    </r>
  </si>
  <si>
    <r>
      <t>These parameters</t>
    </r>
    <r>
      <rPr>
        <sz val="12"/>
        <color theme="1"/>
        <rFont val="Calibri"/>
        <family val="2"/>
        <charset val="238"/>
        <scheme val="minor"/>
      </rPr>
      <t xml:space="preserve"> (item number - name)</t>
    </r>
    <r>
      <rPr>
        <b/>
        <sz val="12"/>
        <color theme="1"/>
        <rFont val="Calibri"/>
        <family val="2"/>
        <charset val="238"/>
        <scheme val="minor"/>
      </rPr>
      <t>:</t>
    </r>
  </si>
  <si>
    <t>Date</t>
  </si>
  <si>
    <t>Company</t>
  </si>
  <si>
    <t>Your inquiry / order number</t>
  </si>
  <si>
    <t xml:space="preserve"> Inquiry/Order No.</t>
  </si>
  <si>
    <t>Customer´s  responsible person</t>
  </si>
  <si>
    <t>ELIS responsible person</t>
  </si>
  <si>
    <t>Es90161F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</si>
</sst>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5]d\.\ mmmm\ yyyy;@"/>
    <numFmt numFmtId="165" formatCode="000"/>
  </numFmts>
  <fonts count="4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rgb="FFC00000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16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0"/>
      <color theme="9" tint="-0.249977111117893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sz val="12"/>
      <color rgb="FFC00000"/>
      <name val="Calibri"/>
      <family val="2"/>
      <charset val="238"/>
      <scheme val="minor"/>
    </font>
    <font>
      <sz val="10"/>
      <color theme="0" tint="-0.14999847407452621"/>
      <name val="Calibri"/>
      <family val="2"/>
      <charset val="238"/>
      <scheme val="minor"/>
    </font>
    <font>
      <sz val="10"/>
      <color rgb="FFC00000"/>
      <name val="Calibri"/>
      <family val="2"/>
      <charset val="238"/>
      <scheme val="minor"/>
    </font>
    <font>
      <sz val="11"/>
      <color theme="0" tint="-0.1499984740745262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color rgb="FF006600"/>
      <name val="Calibri"/>
      <family val="2"/>
      <charset val="238"/>
      <scheme val="minor"/>
    </font>
    <font>
      <sz val="11"/>
      <color rgb="FF006600"/>
      <name val="Calibri"/>
      <family val="2"/>
      <charset val="238"/>
      <scheme val="minor"/>
    </font>
    <font>
      <sz val="12"/>
      <color rgb="FF00660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color rgb="FF0033CC"/>
      <name val="Calibri"/>
      <family val="2"/>
      <charset val="238"/>
      <scheme val="minor"/>
    </font>
    <font>
      <b/>
      <sz val="12"/>
      <color rgb="FF0033CC"/>
      <name val="Calibri"/>
      <family val="2"/>
      <charset val="238"/>
      <scheme val="minor"/>
    </font>
    <font>
      <sz val="10"/>
      <color rgb="FF0033CC"/>
      <name val="Calibri"/>
      <family val="2"/>
      <charset val="238"/>
      <scheme val="minor"/>
    </font>
    <font>
      <sz val="12"/>
      <color rgb="FF0033CC"/>
      <name val="Calibri"/>
      <family val="2"/>
      <charset val="238"/>
      <scheme val="minor"/>
    </font>
    <font>
      <b/>
      <sz val="11"/>
      <color rgb="FF0033CC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9"/>
      <color theme="0" tint="-0.34998626667073579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sz val="8"/>
      <color rgb="FF0033CC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0000CC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rgb="FF990033"/>
      <name val="Calibri"/>
      <family val="2"/>
      <charset val="238"/>
      <scheme val="minor"/>
    </font>
    <font>
      <b/>
      <sz val="10"/>
      <color rgb="FF0000FF"/>
      <name val="Calibri"/>
      <family val="2"/>
      <charset val="238"/>
      <scheme val="minor"/>
    </font>
    <font>
      <b/>
      <sz val="10"/>
      <color rgb="FFC00000"/>
      <name val="Calibri"/>
      <family val="2"/>
      <charset val="238"/>
      <scheme val="minor"/>
    </font>
    <font>
      <b/>
      <sz val="12"/>
      <color theme="0" tint="-0.249977111117893"/>
      <name val="Calibri"/>
      <family val="2"/>
      <charset val="238"/>
      <scheme val="minor"/>
    </font>
    <font>
      <sz val="10"/>
      <color theme="0" tint="-0.34998626667073579"/>
      <name val="Calibri"/>
      <family val="2"/>
      <charset val="238"/>
      <scheme val="minor"/>
    </font>
    <font>
      <sz val="11"/>
      <name val="Calibri"/>
      <family val="2"/>
      <charset val="238"/>
    </font>
    <font>
      <sz val="11"/>
      <name val="Times New Roman"/>
      <family val="1"/>
      <charset val="238"/>
    </font>
    <font>
      <sz val="11"/>
      <color rgb="FF0000FF"/>
      <name val="Calibri"/>
      <family val="2"/>
      <charset val="238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gradientFill type="path" left="0.5" right="0.5" top="0.5" bottom="0.5">
        <stop position="0">
          <color rgb="FFFEE8E6"/>
        </stop>
        <stop position="1">
          <color theme="0" tint="-0.1490218817712943"/>
        </stop>
      </gradientFill>
    </fill>
    <fill>
      <gradientFill type="path" left="0.5" right="0.5" top="0.5" bottom="0.5">
        <stop position="0">
          <color theme="0" tint="-5.0965910824915313E-2"/>
        </stop>
        <stop position="1">
          <color theme="0" tint="-0.1490218817712943"/>
        </stop>
      </gradientFill>
    </fill>
    <fill>
      <gradientFill type="path" left="0.5" right="0.5" top="0.5" bottom="0.5">
        <stop position="0">
          <color theme="0"/>
        </stop>
        <stop position="1">
          <color theme="0" tint="-5.0965910824915313E-2"/>
        </stop>
      </gradient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auto="1"/>
      </patternFill>
    </fill>
    <fill>
      <gradientFill type="path" left="0.5" right="0.5" top="0.5" bottom="0.5">
        <stop position="0">
          <color theme="0" tint="-0.1490218817712943"/>
        </stop>
        <stop position="1">
          <color theme="0" tint="-0.25098422193060094"/>
        </stop>
      </gradientFill>
    </fill>
    <fill>
      <gradientFill type="path" left="0.5" right="0.5" top="0.5" bottom="0.5">
        <stop position="0">
          <color theme="4" tint="0.80001220740379042"/>
        </stop>
        <stop position="1">
          <color theme="0" tint="-0.25098422193060094"/>
        </stop>
      </gradientFill>
    </fill>
    <fill>
      <gradientFill type="path" left="0.5" right="0.5" top="0.5" bottom="0.5">
        <stop position="0">
          <color rgb="FFFEE8E6"/>
        </stop>
        <stop position="1">
          <color theme="0" tint="-0.25098422193060094"/>
        </stop>
      </gradientFill>
    </fill>
    <fill>
      <patternFill patternType="solid">
        <fgColor theme="0" tint="-0.14996795556505021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 tint="-0.14996795556505021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theme="0" tint="-0.14996795556505021"/>
      </bottom>
      <diagonal/>
    </border>
    <border>
      <left/>
      <right/>
      <top style="medium">
        <color theme="0" tint="-0.14996795556505021"/>
      </top>
      <bottom/>
      <diagonal/>
    </border>
    <border>
      <left/>
      <right style="medium">
        <color theme="0" tint="-0.14996795556505021"/>
      </right>
      <top style="medium">
        <color theme="0" tint="-0.14996795556505021"/>
      </top>
      <bottom/>
      <diagonal/>
    </border>
    <border>
      <left/>
      <right style="medium">
        <color theme="0" tint="-0.14996795556505021"/>
      </right>
      <top/>
      <bottom/>
      <diagonal/>
    </border>
    <border>
      <left/>
      <right style="medium">
        <color theme="0" tint="-0.14993743705557422"/>
      </right>
      <top/>
      <bottom style="medium">
        <color theme="0" tint="-0.14996795556505021"/>
      </bottom>
      <diagonal/>
    </border>
    <border>
      <left/>
      <right style="medium">
        <color theme="0" tint="-0.14993743705557422"/>
      </right>
      <top/>
      <bottom/>
      <diagonal/>
    </border>
    <border>
      <left style="medium">
        <color theme="0" tint="-0.14996795556505021"/>
      </left>
      <right/>
      <top style="medium">
        <color theme="0" tint="-0.14996795556505021"/>
      </top>
      <bottom/>
      <diagonal/>
    </border>
    <border>
      <left style="medium">
        <color theme="0" tint="-0.14996795556505021"/>
      </left>
      <right/>
      <top/>
      <bottom style="medium">
        <color theme="0" tint="-0.14996795556505021"/>
      </bottom>
      <diagonal/>
    </border>
    <border>
      <left style="medium">
        <color theme="0" tint="-0.14996795556505021"/>
      </left>
      <right/>
      <top/>
      <bottom/>
      <diagonal/>
    </border>
    <border>
      <left style="medium">
        <color theme="0" tint="-0.14993743705557422"/>
      </left>
      <right style="medium">
        <color theme="0" tint="-0.14990691854609822"/>
      </right>
      <top style="medium">
        <color indexed="64"/>
      </top>
      <bottom style="medium">
        <color theme="0" tint="-0.14996795556505021"/>
      </bottom>
      <diagonal/>
    </border>
    <border>
      <left style="medium">
        <color theme="0" tint="-0.14993743705557422"/>
      </left>
      <right style="medium">
        <color theme="0" tint="-0.14990691854609822"/>
      </right>
      <top style="medium">
        <color theme="0" tint="-0.14996795556505021"/>
      </top>
      <bottom style="medium">
        <color auto="1"/>
      </bottom>
      <diagonal/>
    </border>
    <border>
      <left style="medium">
        <color theme="0" tint="-0.14993743705557422"/>
      </left>
      <right style="medium">
        <color theme="0" tint="-0.14990691854609822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theme="0" tint="-0.14993743705557422"/>
      </left>
      <right style="medium">
        <color theme="0" tint="-0.14990691854609822"/>
      </right>
      <top style="medium">
        <color theme="0" tint="-0.14996795556505021"/>
      </top>
      <bottom/>
      <diagonal/>
    </border>
    <border>
      <left/>
      <right/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indexed="64"/>
      </top>
      <bottom/>
      <diagonal/>
    </border>
    <border>
      <left style="dotted">
        <color rgb="FF990033"/>
      </left>
      <right style="dotted">
        <color rgb="FF990033"/>
      </right>
      <top style="dotted">
        <color rgb="FF990033"/>
      </top>
      <bottom style="dotted">
        <color rgb="FF990033"/>
      </bottom>
      <diagonal/>
    </border>
    <border>
      <left style="dotted">
        <color rgb="FF990033"/>
      </left>
      <right style="dotted">
        <color rgb="FF990033"/>
      </right>
      <top style="dotted">
        <color rgb="FF990033"/>
      </top>
      <bottom/>
      <diagonal/>
    </border>
    <border>
      <left style="dotted">
        <color rgb="FF990033"/>
      </left>
      <right style="dotted">
        <color rgb="FF990033"/>
      </right>
      <top/>
      <bottom/>
      <diagonal/>
    </border>
    <border>
      <left/>
      <right style="medium">
        <color theme="0" tint="-0.14993743705557422"/>
      </right>
      <top style="mediumDashed">
        <color theme="0" tint="-0.14996795556505021"/>
      </top>
      <bottom/>
      <diagonal/>
    </border>
    <border>
      <left/>
      <right/>
      <top style="dashed">
        <color theme="0" tint="-0.34998626667073579"/>
      </top>
      <bottom/>
      <diagonal/>
    </border>
  </borders>
  <cellStyleXfs count="1">
    <xf numFmtId="0" fontId="0" fillId="0" borderId="0"/>
  </cellStyleXfs>
  <cellXfs count="188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4" fillId="0" borderId="0" xfId="0" applyFont="1" applyAlignment="1">
      <alignment horizontal="center"/>
    </xf>
    <xf numFmtId="49" fontId="0" fillId="0" borderId="0" xfId="0" applyNumberFormat="1" applyAlignment="1">
      <alignment horizontal="center"/>
    </xf>
    <xf numFmtId="0" fontId="1" fillId="0" borderId="6" xfId="0" applyFont="1" applyBorder="1" applyAlignment="1" applyProtection="1">
      <alignment vertical="center" wrapText="1"/>
      <protection locked="0"/>
    </xf>
    <xf numFmtId="0" fontId="0" fillId="3" borderId="8" xfId="0" applyFill="1" applyBorder="1" applyAlignment="1">
      <alignment vertical="center"/>
    </xf>
    <xf numFmtId="0" fontId="0" fillId="3" borderId="0" xfId="0" applyFill="1" applyBorder="1" applyAlignment="1">
      <alignment vertical="center"/>
    </xf>
    <xf numFmtId="0" fontId="2" fillId="3" borderId="8" xfId="0" applyFont="1" applyFill="1" applyBorder="1" applyAlignment="1">
      <alignment horizontal="right" vertical="center" indent="1"/>
    </xf>
    <xf numFmtId="0" fontId="0" fillId="3" borderId="10" xfId="0" applyFill="1" applyBorder="1" applyAlignment="1">
      <alignment vertical="center"/>
    </xf>
    <xf numFmtId="0" fontId="0" fillId="3" borderId="4" xfId="0" applyFill="1" applyBorder="1" applyAlignment="1">
      <alignment vertical="center"/>
    </xf>
    <xf numFmtId="0" fontId="16" fillId="3" borderId="12" xfId="0" applyFont="1" applyFill="1" applyBorder="1" applyAlignment="1">
      <alignment horizontal="center" vertical="center"/>
    </xf>
    <xf numFmtId="0" fontId="0" fillId="0" borderId="0" xfId="0" applyAlignment="1" applyProtection="1">
      <alignment vertical="center"/>
      <protection hidden="1"/>
    </xf>
    <xf numFmtId="49" fontId="7" fillId="0" borderId="0" xfId="0" applyNumberFormat="1" applyFont="1" applyAlignment="1" applyProtection="1">
      <alignment horizontal="left"/>
      <protection hidden="1"/>
    </xf>
    <xf numFmtId="49" fontId="7" fillId="0" borderId="0" xfId="0" applyNumberFormat="1" applyFont="1" applyAlignment="1" applyProtection="1">
      <alignment horizontal="center"/>
      <protection hidden="1"/>
    </xf>
    <xf numFmtId="0" fontId="0" fillId="0" borderId="0" xfId="0" applyProtection="1">
      <protection hidden="1"/>
    </xf>
    <xf numFmtId="0" fontId="17" fillId="0" borderId="0" xfId="0" applyFont="1" applyAlignment="1" applyProtection="1">
      <alignment wrapText="1"/>
      <protection hidden="1"/>
    </xf>
    <xf numFmtId="0" fontId="2" fillId="4" borderId="0" xfId="0" applyFont="1" applyFill="1" applyBorder="1" applyAlignment="1" applyProtection="1">
      <alignment horizontal="center" vertical="center"/>
      <protection hidden="1"/>
    </xf>
    <xf numFmtId="0" fontId="2" fillId="0" borderId="0" xfId="0" applyFont="1" applyProtection="1">
      <protection hidden="1"/>
    </xf>
    <xf numFmtId="0" fontId="17" fillId="4" borderId="0" xfId="0" applyFont="1" applyFill="1" applyBorder="1" applyAlignment="1" applyProtection="1">
      <alignment horizontal="center" vertical="center"/>
      <protection hidden="1"/>
    </xf>
    <xf numFmtId="0" fontId="17" fillId="0" borderId="0" xfId="0" applyNumberFormat="1" applyFont="1" applyAlignment="1" applyProtection="1">
      <alignment horizontal="center"/>
      <protection hidden="1"/>
    </xf>
    <xf numFmtId="0" fontId="17" fillId="0" borderId="0" xfId="0" applyFont="1" applyProtection="1">
      <protection hidden="1"/>
    </xf>
    <xf numFmtId="0" fontId="17" fillId="0" borderId="0" xfId="0" applyFont="1" applyAlignment="1" applyProtection="1">
      <alignment horizontal="left"/>
      <protection hidden="1"/>
    </xf>
    <xf numFmtId="0" fontId="2" fillId="0" borderId="0" xfId="0" applyNumberFormat="1" applyFont="1" applyProtection="1">
      <protection hidden="1"/>
    </xf>
    <xf numFmtId="0" fontId="0" fillId="0" borderId="0" xfId="0" applyAlignment="1" applyProtection="1">
      <protection hidden="1"/>
    </xf>
    <xf numFmtId="0" fontId="0" fillId="0" borderId="0" xfId="0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Alignment="1" applyProtection="1">
      <alignment horizontal="center" vertical="center"/>
      <protection hidden="1"/>
    </xf>
    <xf numFmtId="164" fontId="0" fillId="0" borderId="6" xfId="0" applyNumberFormat="1" applyFont="1" applyBorder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vertical="center"/>
      <protection hidden="1"/>
    </xf>
    <xf numFmtId="49" fontId="19" fillId="0" borderId="0" xfId="0" applyNumberFormat="1" applyFont="1" applyAlignment="1" applyProtection="1">
      <alignment horizontal="right" vertical="center"/>
      <protection hidden="1"/>
    </xf>
    <xf numFmtId="49" fontId="12" fillId="0" borderId="0" xfId="0" applyNumberFormat="1" applyFont="1" applyAlignment="1" applyProtection="1">
      <alignment horizontal="right" vertical="center"/>
      <protection hidden="1"/>
    </xf>
    <xf numFmtId="49" fontId="23" fillId="0" borderId="0" xfId="0" applyNumberFormat="1" applyFont="1" applyAlignment="1" applyProtection="1">
      <alignment horizontal="right" vertical="center"/>
      <protection hidden="1"/>
    </xf>
    <xf numFmtId="49" fontId="1" fillId="0" borderId="6" xfId="0" applyNumberFormat="1" applyFont="1" applyBorder="1" applyAlignment="1" applyProtection="1">
      <alignment horizontal="left" vertical="center" wrapText="1"/>
      <protection locked="0"/>
    </xf>
    <xf numFmtId="0" fontId="1" fillId="0" borderId="25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center"/>
      <protection hidden="1"/>
    </xf>
    <xf numFmtId="0" fontId="1" fillId="0" borderId="6" xfId="0" applyFont="1" applyBorder="1" applyAlignment="1" applyProtection="1">
      <alignment horizontal="left" vertical="center" wrapText="1"/>
      <protection locked="0"/>
    </xf>
    <xf numFmtId="49" fontId="0" fillId="0" borderId="6" xfId="0" applyNumberFormat="1" applyBorder="1" applyAlignment="1" applyProtection="1">
      <alignment horizontal="left" vertical="center" wrapText="1"/>
      <protection locked="0"/>
    </xf>
    <xf numFmtId="49" fontId="0" fillId="0" borderId="5" xfId="0" applyNumberFormat="1" applyBorder="1" applyAlignment="1" applyProtection="1">
      <alignment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/>
      <protection hidden="1"/>
    </xf>
    <xf numFmtId="49" fontId="2" fillId="0" borderId="2" xfId="0" applyNumberFormat="1" applyFont="1" applyBorder="1" applyAlignment="1" applyProtection="1">
      <alignment horizontal="center" vertical="center"/>
      <protection hidden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 applyProtection="1">
      <alignment horizontal="center" vertical="center"/>
      <protection hidden="1"/>
    </xf>
    <xf numFmtId="49" fontId="32" fillId="0" borderId="8" xfId="0" applyNumberFormat="1" applyFont="1" applyBorder="1" applyAlignment="1" applyProtection="1">
      <alignment horizontal="center" vertical="center"/>
      <protection hidden="1"/>
    </xf>
    <xf numFmtId="0" fontId="0" fillId="0" borderId="0" xfId="0" applyNumberFormat="1" applyProtection="1">
      <protection hidden="1"/>
    </xf>
    <xf numFmtId="49" fontId="15" fillId="3" borderId="7" xfId="0" applyNumberFormat="1" applyFont="1" applyFill="1" applyBorder="1" applyAlignment="1" applyProtection="1">
      <alignment horizontal="center" vertical="center" wrapText="1"/>
      <protection hidden="1"/>
    </xf>
    <xf numFmtId="0" fontId="5" fillId="3" borderId="0" xfId="0" applyFont="1" applyFill="1" applyBorder="1" applyAlignment="1" applyProtection="1">
      <alignment horizontal="center" vertical="center"/>
      <protection hidden="1"/>
    </xf>
    <xf numFmtId="0" fontId="5" fillId="3" borderId="4" xfId="0" applyFont="1" applyFill="1" applyBorder="1" applyAlignment="1" applyProtection="1">
      <alignment horizontal="center" vertical="center"/>
      <protection hidden="1"/>
    </xf>
    <xf numFmtId="0" fontId="0" fillId="3" borderId="7" xfId="0" applyFill="1" applyBorder="1" applyAlignment="1" applyProtection="1">
      <alignment horizontal="left" vertical="center" wrapText="1"/>
      <protection hidden="1"/>
    </xf>
    <xf numFmtId="0" fontId="0" fillId="3" borderId="0" xfId="0" applyFill="1" applyBorder="1" applyAlignment="1" applyProtection="1">
      <alignment vertical="center"/>
      <protection hidden="1"/>
    </xf>
    <xf numFmtId="0" fontId="0" fillId="3" borderId="4" xfId="0" applyFill="1" applyBorder="1" applyAlignment="1" applyProtection="1">
      <alignment vertical="center"/>
      <protection hidden="1"/>
    </xf>
    <xf numFmtId="0" fontId="2" fillId="3" borderId="13" xfId="0" applyFont="1" applyFill="1" applyBorder="1" applyAlignment="1">
      <alignment horizontal="center" vertical="center"/>
    </xf>
    <xf numFmtId="0" fontId="0" fillId="3" borderId="9" xfId="0" applyFill="1" applyBorder="1" applyAlignment="1">
      <alignment vertical="center"/>
    </xf>
    <xf numFmtId="0" fontId="0" fillId="3" borderId="11" xfId="0" applyFill="1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/>
    <xf numFmtId="0" fontId="0" fillId="0" borderId="0" xfId="0" applyBorder="1"/>
    <xf numFmtId="0" fontId="17" fillId="0" borderId="30" xfId="0" applyNumberFormat="1" applyFont="1" applyBorder="1" applyProtection="1">
      <protection hidden="1"/>
    </xf>
    <xf numFmtId="0" fontId="17" fillId="0" borderId="31" xfId="0" applyNumberFormat="1" applyFont="1" applyBorder="1" applyProtection="1">
      <protection hidden="1"/>
    </xf>
    <xf numFmtId="0" fontId="17" fillId="0" borderId="29" xfId="0" applyFont="1" applyBorder="1" applyAlignment="1" applyProtection="1">
      <alignment wrapText="1"/>
      <protection hidden="1"/>
    </xf>
    <xf numFmtId="0" fontId="33" fillId="0" borderId="5" xfId="0" applyFont="1" applyFill="1" applyBorder="1" applyAlignment="1" applyProtection="1">
      <alignment vertical="center" wrapText="1"/>
      <protection locked="0"/>
    </xf>
    <xf numFmtId="0" fontId="2" fillId="0" borderId="0" xfId="0" applyFont="1" applyAlignment="1">
      <alignment horizontal="center"/>
    </xf>
    <xf numFmtId="0" fontId="25" fillId="7" borderId="0" xfId="0" applyFont="1" applyFill="1" applyBorder="1" applyAlignment="1" applyProtection="1">
      <alignment vertical="center"/>
      <protection hidden="1"/>
    </xf>
    <xf numFmtId="0" fontId="0" fillId="7" borderId="0" xfId="0" applyFill="1" applyAlignment="1" applyProtection="1">
      <alignment vertical="center"/>
      <protection hidden="1"/>
    </xf>
    <xf numFmtId="0" fontId="34" fillId="3" borderId="27" xfId="0" applyFont="1" applyFill="1" applyBorder="1" applyAlignment="1" applyProtection="1">
      <alignment horizontal="center" vertical="center" wrapText="1"/>
      <protection hidden="1"/>
    </xf>
    <xf numFmtId="0" fontId="0" fillId="0" borderId="0" xfId="0"/>
    <xf numFmtId="0" fontId="0" fillId="0" borderId="0" xfId="0"/>
    <xf numFmtId="0" fontId="37" fillId="0" borderId="0" xfId="0" applyFont="1" applyAlignment="1">
      <alignment vertical="center"/>
    </xf>
    <xf numFmtId="49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vertical="center"/>
    </xf>
    <xf numFmtId="49" fontId="12" fillId="0" borderId="0" xfId="0" applyNumberFormat="1" applyFont="1" applyFill="1" applyAlignment="1">
      <alignment horizontal="center" vertical="center"/>
    </xf>
    <xf numFmtId="0" fontId="35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/>
    <xf numFmtId="0" fontId="12" fillId="2" borderId="0" xfId="0" applyFont="1" applyFill="1" applyAlignment="1">
      <alignment vertical="center"/>
    </xf>
    <xf numFmtId="49" fontId="0" fillId="2" borderId="0" xfId="0" applyNumberFormat="1" applyFill="1" applyAlignment="1">
      <alignment vertical="center" wrapText="1"/>
    </xf>
    <xf numFmtId="49" fontId="12" fillId="2" borderId="0" xfId="0" applyNumberFormat="1" applyFont="1" applyFill="1" applyAlignment="1">
      <alignment vertical="center"/>
    </xf>
    <xf numFmtId="0" fontId="0" fillId="0" borderId="0" xfId="0"/>
    <xf numFmtId="49" fontId="12" fillId="2" borderId="0" xfId="0" applyNumberFormat="1" applyFont="1" applyFill="1" applyAlignment="1">
      <alignment vertical="center" wrapText="1"/>
    </xf>
    <xf numFmtId="49" fontId="0" fillId="0" borderId="0" xfId="0" applyNumberFormat="1" applyAlignment="1">
      <alignment horizontal="center" vertical="center"/>
    </xf>
    <xf numFmtId="49" fontId="39" fillId="0" borderId="0" xfId="0" applyNumberFormat="1" applyFont="1" applyAlignment="1" applyProtection="1">
      <alignment horizontal="center"/>
      <protection hidden="1"/>
    </xf>
    <xf numFmtId="0" fontId="17" fillId="0" borderId="0" xfId="0" applyFont="1" applyAlignment="1" applyProtection="1">
      <alignment horizontal="center"/>
      <protection hidden="1"/>
    </xf>
    <xf numFmtId="0" fontId="0" fillId="0" borderId="0" xfId="0" applyFill="1" applyBorder="1" applyAlignment="1">
      <alignment horizontal="center" vertical="center"/>
    </xf>
    <xf numFmtId="0" fontId="37" fillId="0" borderId="0" xfId="0" applyFont="1" applyFill="1" applyAlignment="1">
      <alignment vertical="center"/>
    </xf>
    <xf numFmtId="0" fontId="27" fillId="7" borderId="14" xfId="0" applyFont="1" applyFill="1" applyBorder="1" applyAlignment="1" applyProtection="1">
      <alignment vertical="center"/>
      <protection locked="0" hidden="1"/>
    </xf>
    <xf numFmtId="0" fontId="0" fillId="0" borderId="0" xfId="0" applyProtection="1">
      <protection locked="0"/>
    </xf>
    <xf numFmtId="0" fontId="40" fillId="9" borderId="0" xfId="0" applyFont="1" applyFill="1" applyAlignment="1">
      <alignment horizontal="center"/>
    </xf>
    <xf numFmtId="0" fontId="0" fillId="10" borderId="0" xfId="0" applyFill="1" applyAlignment="1">
      <alignment vertical="center"/>
    </xf>
    <xf numFmtId="0" fontId="2" fillId="10" borderId="1" xfId="0" applyFont="1" applyFill="1" applyBorder="1" applyAlignment="1">
      <alignment horizontal="center" vertical="center"/>
    </xf>
    <xf numFmtId="0" fontId="4" fillId="10" borderId="2" xfId="0" applyFont="1" applyFill="1" applyBorder="1" applyAlignment="1">
      <alignment horizontal="left" vertical="center" indent="1"/>
    </xf>
    <xf numFmtId="0" fontId="0" fillId="10" borderId="2" xfId="0" applyFill="1" applyBorder="1" applyAlignment="1" applyProtection="1">
      <alignment vertical="center"/>
    </xf>
    <xf numFmtId="0" fontId="2" fillId="10" borderId="3" xfId="0" applyFont="1" applyFill="1" applyBorder="1" applyAlignment="1">
      <alignment horizontal="center" vertical="center"/>
    </xf>
    <xf numFmtId="0" fontId="26" fillId="10" borderId="0" xfId="0" applyFont="1" applyFill="1" applyAlignment="1" applyProtection="1">
      <alignment horizontal="center" vertical="center" wrapText="1"/>
      <protection hidden="1"/>
    </xf>
    <xf numFmtId="0" fontId="17" fillId="10" borderId="0" xfId="0" applyFont="1" applyFill="1" applyAlignment="1" applyProtection="1">
      <alignment vertical="center" wrapText="1"/>
      <protection hidden="1"/>
    </xf>
    <xf numFmtId="0" fontId="16" fillId="10" borderId="1" xfId="0" applyFont="1" applyFill="1" applyBorder="1" applyAlignment="1">
      <alignment horizontal="center" vertical="center"/>
    </xf>
    <xf numFmtId="0" fontId="18" fillId="10" borderId="2" xfId="0" applyFont="1" applyFill="1" applyBorder="1" applyAlignment="1" applyProtection="1">
      <alignment horizontal="left" vertical="center" wrapText="1"/>
    </xf>
    <xf numFmtId="49" fontId="41" fillId="10" borderId="3" xfId="0" applyNumberFormat="1" applyFont="1" applyFill="1" applyBorder="1" applyAlignment="1" applyProtection="1">
      <alignment horizontal="center" vertical="center" wrapText="1"/>
      <protection hidden="1"/>
    </xf>
    <xf numFmtId="0" fontId="2" fillId="12" borderId="0" xfId="0" applyFont="1" applyFill="1" applyAlignment="1">
      <alignment horizontal="center" vertical="center"/>
    </xf>
    <xf numFmtId="0" fontId="0" fillId="13" borderId="0" xfId="0" applyFill="1" applyAlignment="1">
      <alignment vertical="center"/>
    </xf>
    <xf numFmtId="0" fontId="26" fillId="14" borderId="0" xfId="0" applyFont="1" applyFill="1" applyAlignment="1" applyProtection="1">
      <alignment horizontal="center" vertical="center" wrapText="1"/>
      <protection hidden="1"/>
    </xf>
    <xf numFmtId="0" fontId="3" fillId="16" borderId="0" xfId="0" applyFont="1" applyFill="1" applyAlignment="1">
      <alignment vertical="center"/>
    </xf>
    <xf numFmtId="0" fontId="0" fillId="16" borderId="0" xfId="0" applyFill="1" applyAlignment="1">
      <alignment vertical="center"/>
    </xf>
    <xf numFmtId="0" fontId="5" fillId="16" borderId="0" xfId="0" applyFont="1" applyFill="1" applyAlignment="1">
      <alignment horizontal="center" vertical="center"/>
    </xf>
    <xf numFmtId="0" fontId="26" fillId="16" borderId="0" xfId="0" applyFont="1" applyFill="1" applyAlignment="1" applyProtection="1">
      <alignment horizontal="center" vertical="center" wrapText="1"/>
      <protection hidden="1"/>
    </xf>
    <xf numFmtId="0" fontId="17" fillId="16" borderId="0" xfId="0" applyFont="1" applyFill="1" applyBorder="1" applyAlignment="1" applyProtection="1">
      <alignment horizontal="center" vertical="center"/>
      <protection hidden="1"/>
    </xf>
    <xf numFmtId="0" fontId="0" fillId="16" borderId="17" xfId="0" applyFill="1" applyBorder="1" applyAlignment="1">
      <alignment vertical="center"/>
    </xf>
    <xf numFmtId="0" fontId="24" fillId="16" borderId="0" xfId="0" applyFont="1" applyFill="1" applyBorder="1" applyAlignment="1">
      <alignment vertical="center"/>
    </xf>
    <xf numFmtId="0" fontId="0" fillId="16" borderId="0" xfId="0" applyFill="1" applyBorder="1" applyAlignment="1"/>
    <xf numFmtId="0" fontId="0" fillId="16" borderId="0" xfId="0" applyFill="1" applyAlignment="1"/>
    <xf numFmtId="0" fontId="2" fillId="16" borderId="0" xfId="0" applyFont="1" applyFill="1" applyBorder="1" applyAlignment="1">
      <alignment vertical="center"/>
    </xf>
    <xf numFmtId="0" fontId="2" fillId="16" borderId="19" xfId="0" applyFont="1" applyFill="1" applyBorder="1" applyAlignment="1">
      <alignment vertical="center"/>
    </xf>
    <xf numFmtId="0" fontId="2" fillId="16" borderId="0" xfId="0" applyFont="1" applyFill="1" applyBorder="1" applyAlignment="1">
      <alignment horizontal="right" vertical="center" indent="1"/>
    </xf>
    <xf numFmtId="0" fontId="0" fillId="16" borderId="0" xfId="0" applyFont="1" applyFill="1" applyBorder="1" applyAlignment="1">
      <alignment horizontal="right" vertical="center" indent="1"/>
    </xf>
    <xf numFmtId="0" fontId="5" fillId="16" borderId="0" xfId="0" applyFont="1" applyFill="1" applyBorder="1" applyAlignment="1" applyProtection="1">
      <alignment horizontal="center" vertical="center"/>
      <protection hidden="1"/>
    </xf>
    <xf numFmtId="0" fontId="28" fillId="16" borderId="0" xfId="0" applyFont="1" applyFill="1" applyBorder="1" applyAlignment="1" applyProtection="1">
      <alignment horizontal="center" vertical="center" wrapText="1"/>
      <protection hidden="1"/>
    </xf>
    <xf numFmtId="0" fontId="2" fillId="16" borderId="0" xfId="0" applyFont="1" applyFill="1" applyBorder="1" applyAlignment="1" applyProtection="1">
      <alignment vertical="center" wrapText="1"/>
      <protection hidden="1"/>
    </xf>
    <xf numFmtId="0" fontId="28" fillId="16" borderId="0" xfId="0" applyFont="1" applyFill="1" applyAlignment="1" applyProtection="1">
      <alignment horizontal="center" vertical="center" wrapText="1"/>
      <protection hidden="1"/>
    </xf>
    <xf numFmtId="0" fontId="0" fillId="16" borderId="19" xfId="0" applyFill="1" applyBorder="1" applyAlignment="1">
      <alignment vertical="center"/>
    </xf>
    <xf numFmtId="165" fontId="5" fillId="16" borderId="0" xfId="0" applyNumberFormat="1" applyFont="1" applyFill="1" applyAlignment="1" applyProtection="1">
      <alignment horizontal="center" vertical="center"/>
      <protection hidden="1"/>
    </xf>
    <xf numFmtId="0" fontId="2" fillId="16" borderId="0" xfId="0" applyFont="1" applyFill="1" applyAlignment="1" applyProtection="1">
      <alignment vertical="center" wrapText="1"/>
      <protection hidden="1"/>
    </xf>
    <xf numFmtId="0" fontId="38" fillId="16" borderId="28" xfId="0" applyFont="1" applyFill="1" applyBorder="1" applyAlignment="1" applyProtection="1">
      <alignment vertical="center" wrapText="1"/>
      <protection hidden="1"/>
    </xf>
    <xf numFmtId="0" fontId="0" fillId="16" borderId="14" xfId="0" applyFill="1" applyBorder="1" applyAlignment="1">
      <alignment vertical="center"/>
    </xf>
    <xf numFmtId="0" fontId="28" fillId="16" borderId="14" xfId="0" applyFont="1" applyFill="1" applyBorder="1" applyAlignment="1" applyProtection="1">
      <alignment horizontal="center" vertical="center" wrapText="1"/>
      <protection hidden="1"/>
    </xf>
    <xf numFmtId="0" fontId="2" fillId="16" borderId="14" xfId="0" applyFont="1" applyFill="1" applyBorder="1" applyAlignment="1" applyProtection="1">
      <alignment vertical="center" wrapText="1"/>
      <protection hidden="1"/>
    </xf>
    <xf numFmtId="0" fontId="0" fillId="16" borderId="18" xfId="0" applyFill="1" applyBorder="1" applyAlignment="1">
      <alignment vertical="center"/>
    </xf>
    <xf numFmtId="0" fontId="8" fillId="16" borderId="20" xfId="0" applyFont="1" applyFill="1" applyBorder="1" applyAlignment="1">
      <alignment vertical="center"/>
    </xf>
    <xf numFmtId="0" fontId="8" fillId="16" borderId="15" xfId="0" applyFont="1" applyFill="1" applyBorder="1" applyAlignment="1">
      <alignment vertical="center"/>
    </xf>
    <xf numFmtId="0" fontId="0" fillId="16" borderId="15" xfId="0" applyFill="1" applyBorder="1" applyAlignment="1">
      <alignment vertical="center"/>
    </xf>
    <xf numFmtId="0" fontId="9" fillId="16" borderId="15" xfId="0" applyFont="1" applyFill="1" applyBorder="1" applyAlignment="1" applyProtection="1">
      <alignment vertical="center"/>
      <protection hidden="1"/>
    </xf>
    <xf numFmtId="0" fontId="20" fillId="16" borderId="15" xfId="0" applyFont="1" applyFill="1" applyBorder="1" applyAlignment="1" applyProtection="1">
      <protection hidden="1"/>
    </xf>
    <xf numFmtId="0" fontId="31" fillId="16" borderId="16" xfId="0" applyFont="1" applyFill="1" applyBorder="1" applyAlignment="1">
      <alignment horizontal="right" vertical="center"/>
    </xf>
    <xf numFmtId="0" fontId="15" fillId="16" borderId="22" xfId="0" applyFont="1" applyFill="1" applyBorder="1" applyAlignment="1" applyProtection="1">
      <alignment vertical="center"/>
      <protection hidden="1"/>
    </xf>
    <xf numFmtId="0" fontId="0" fillId="16" borderId="0" xfId="0" applyFill="1" applyBorder="1" applyAlignment="1" applyProtection="1">
      <alignment vertical="center"/>
      <protection hidden="1"/>
    </xf>
    <xf numFmtId="0" fontId="20" fillId="16" borderId="0" xfId="0" applyFont="1" applyFill="1" applyBorder="1" applyAlignment="1" applyProtection="1">
      <alignment vertical="top"/>
      <protection hidden="1"/>
    </xf>
    <xf numFmtId="0" fontId="15" fillId="16" borderId="21" xfId="0" applyFont="1" applyFill="1" applyBorder="1" applyAlignment="1" applyProtection="1">
      <alignment vertical="center"/>
      <protection hidden="1"/>
    </xf>
    <xf numFmtId="0" fontId="0" fillId="16" borderId="14" xfId="0" applyFill="1" applyBorder="1" applyAlignment="1" applyProtection="1">
      <alignment vertical="center"/>
      <protection hidden="1"/>
    </xf>
    <xf numFmtId="0" fontId="21" fillId="16" borderId="14" xfId="0" applyFont="1" applyFill="1" applyBorder="1" applyAlignment="1" applyProtection="1">
      <alignment horizontal="right" vertical="center"/>
      <protection hidden="1"/>
    </xf>
    <xf numFmtId="0" fontId="22" fillId="16" borderId="14" xfId="0" applyFont="1" applyFill="1" applyBorder="1" applyAlignment="1" applyProtection="1">
      <alignment vertical="center"/>
      <protection hidden="1"/>
    </xf>
    <xf numFmtId="0" fontId="12" fillId="16" borderId="18" xfId="0" applyFont="1" applyFill="1" applyBorder="1" applyAlignment="1" applyProtection="1">
      <alignment horizontal="right" vertical="center"/>
      <protection hidden="1"/>
    </xf>
    <xf numFmtId="0" fontId="29" fillId="5" borderId="0" xfId="0" applyFont="1" applyFill="1" applyBorder="1" applyAlignment="1" applyProtection="1">
      <alignment vertical="center" wrapText="1"/>
      <protection hidden="1"/>
    </xf>
    <xf numFmtId="0" fontId="2" fillId="11" borderId="0" xfId="0" applyFont="1" applyFill="1" applyBorder="1" applyAlignment="1">
      <alignment vertical="center"/>
    </xf>
    <xf numFmtId="0" fontId="2" fillId="11" borderId="8" xfId="0" applyFont="1" applyFill="1" applyBorder="1" applyAlignment="1">
      <alignment vertical="center"/>
    </xf>
    <xf numFmtId="0" fontId="42" fillId="16" borderId="32" xfId="0" applyFont="1" applyFill="1" applyBorder="1" applyAlignment="1">
      <alignment horizontal="right" vertical="top"/>
    </xf>
    <xf numFmtId="0" fontId="5" fillId="16" borderId="33" xfId="0" applyFont="1" applyFill="1" applyBorder="1" applyAlignment="1" applyProtection="1">
      <alignment horizontal="center" vertical="center"/>
      <protection hidden="1"/>
    </xf>
    <xf numFmtId="0" fontId="2" fillId="16" borderId="33" xfId="0" applyFont="1" applyFill="1" applyBorder="1" applyAlignment="1">
      <alignment vertical="center"/>
    </xf>
    <xf numFmtId="0" fontId="28" fillId="16" borderId="33" xfId="0" applyFont="1" applyFill="1" applyBorder="1" applyAlignment="1" applyProtection="1">
      <alignment horizontal="center" vertical="center" wrapText="1"/>
      <protection hidden="1"/>
    </xf>
    <xf numFmtId="0" fontId="30" fillId="16" borderId="33" xfId="0" applyFont="1" applyFill="1" applyBorder="1" applyAlignment="1" applyProtection="1">
      <alignment vertical="center" wrapText="1"/>
      <protection hidden="1"/>
    </xf>
    <xf numFmtId="0" fontId="17" fillId="8" borderId="0" xfId="0" applyNumberFormat="1" applyFont="1" applyFill="1" applyAlignment="1" applyProtection="1">
      <alignment horizontal="center"/>
      <protection hidden="1"/>
    </xf>
    <xf numFmtId="0" fontId="5" fillId="16" borderId="0" xfId="0" applyNumberFormat="1" applyFont="1" applyFill="1" applyBorder="1" applyAlignment="1" applyProtection="1">
      <alignment horizontal="center" vertical="center"/>
      <protection hidden="1"/>
    </xf>
    <xf numFmtId="0" fontId="35" fillId="0" borderId="0" xfId="0" applyFont="1" applyAlignment="1">
      <alignment vertical="center"/>
    </xf>
    <xf numFmtId="0" fontId="1" fillId="0" borderId="26" xfId="0" applyFont="1" applyFill="1" applyBorder="1" applyAlignment="1" applyProtection="1">
      <alignment horizontal="left" vertical="center" wrapText="1"/>
      <protection locked="0"/>
    </xf>
    <xf numFmtId="0" fontId="1" fillId="0" borderId="25" xfId="0" applyNumberFormat="1" applyFont="1" applyFill="1" applyBorder="1" applyAlignment="1" applyProtection="1">
      <alignment horizontal="left" vertical="center" wrapText="1"/>
      <protection locked="0"/>
    </xf>
    <xf numFmtId="49" fontId="1" fillId="0" borderId="25" xfId="0" applyNumberFormat="1" applyFont="1" applyFill="1" applyBorder="1" applyAlignment="1" applyProtection="1">
      <alignment vertical="center" wrapText="1"/>
      <protection locked="0"/>
    </xf>
    <xf numFmtId="0" fontId="12" fillId="0" borderId="0" xfId="0" applyNumberFormat="1" applyFont="1" applyFill="1" applyAlignment="1">
      <alignment horizontal="center" vertical="center"/>
    </xf>
    <xf numFmtId="0" fontId="32" fillId="6" borderId="0" xfId="0" applyFont="1" applyFill="1" applyBorder="1" applyAlignment="1" applyProtection="1">
      <alignment horizontal="center" vertical="center" wrapText="1"/>
      <protection hidden="1"/>
    </xf>
    <xf numFmtId="0" fontId="12" fillId="16" borderId="0" xfId="0" applyFont="1" applyFill="1" applyBorder="1" applyAlignment="1">
      <alignment horizontal="right" vertical="center" indent="1"/>
    </xf>
    <xf numFmtId="0" fontId="23" fillId="10" borderId="2" xfId="0" applyFont="1" applyFill="1" applyBorder="1" applyAlignment="1">
      <alignment horizontal="left" vertical="center" indent="1"/>
    </xf>
    <xf numFmtId="0" fontId="12" fillId="16" borderId="33" xfId="0" applyFont="1" applyFill="1" applyBorder="1" applyAlignment="1">
      <alignment horizontal="right" vertical="center" indent="1"/>
    </xf>
    <xf numFmtId="0" fontId="31" fillId="0" borderId="0" xfId="0" applyFont="1" applyAlignment="1">
      <alignment horizontal="right" vertical="center"/>
    </xf>
    <xf numFmtId="0" fontId="0" fillId="0" borderId="0" xfId="0" applyAlignment="1" applyProtection="1">
      <alignment vertical="center"/>
      <protection locked="0"/>
    </xf>
    <xf numFmtId="0" fontId="33" fillId="12" borderId="0" xfId="0" applyFont="1" applyFill="1" applyAlignment="1">
      <alignment vertical="center"/>
    </xf>
    <xf numFmtId="0" fontId="37" fillId="16" borderId="0" xfId="0" applyFont="1" applyFill="1" applyBorder="1" applyAlignment="1" applyProtection="1">
      <alignment horizontal="center" vertical="center"/>
      <protection hidden="1"/>
    </xf>
    <xf numFmtId="0" fontId="1" fillId="3" borderId="23" xfId="0" applyFont="1" applyFill="1" applyBorder="1" applyAlignment="1" applyProtection="1">
      <alignment horizontal="left" vertical="center" wrapText="1"/>
    </xf>
    <xf numFmtId="0" fontId="1" fillId="3" borderId="24" xfId="0" applyFont="1" applyFill="1" applyBorder="1" applyAlignment="1" applyProtection="1">
      <alignment horizontal="left" vertical="center" wrapText="1"/>
    </xf>
    <xf numFmtId="0" fontId="32" fillId="3" borderId="0" xfId="0" applyFont="1" applyFill="1" applyBorder="1" applyAlignment="1">
      <alignment horizontal="right" vertical="center" indent="1"/>
    </xf>
    <xf numFmtId="0" fontId="0" fillId="3" borderId="0" xfId="0" applyFill="1" applyAlignment="1">
      <alignment vertical="center"/>
    </xf>
    <xf numFmtId="0" fontId="32" fillId="3" borderId="7" xfId="0" applyFont="1" applyFill="1" applyBorder="1" applyAlignment="1">
      <alignment horizontal="right" vertical="center" indent="1"/>
    </xf>
    <xf numFmtId="0" fontId="32" fillId="3" borderId="27" xfId="0" applyFont="1" applyFill="1" applyBorder="1" applyAlignment="1">
      <alignment horizontal="right" vertical="center" indent="1"/>
    </xf>
    <xf numFmtId="0" fontId="17" fillId="15" borderId="0" xfId="0" applyFont="1" applyFill="1" applyAlignment="1" applyProtection="1">
      <alignment horizontal="center" vertical="center"/>
      <protection hidden="1"/>
    </xf>
    <xf numFmtId="0" fontId="24" fillId="16" borderId="0" xfId="0" applyFont="1" applyFill="1" applyAlignment="1">
      <alignment vertical="center"/>
    </xf>
    <xf numFmtId="0" fontId="2" fillId="16" borderId="0" xfId="0" applyFont="1" applyFill="1" applyAlignment="1">
      <alignment vertical="center"/>
    </xf>
    <xf numFmtId="0" fontId="0" fillId="16" borderId="0" xfId="0" applyFill="1" applyAlignment="1">
      <alignment horizontal="right" vertical="center" indent="1"/>
    </xf>
    <xf numFmtId="0" fontId="0" fillId="16" borderId="7" xfId="0" applyFill="1" applyBorder="1" applyAlignment="1">
      <alignment horizontal="right" vertical="center" indent="1"/>
    </xf>
    <xf numFmtId="0" fontId="0" fillId="16" borderId="27" xfId="0" applyFill="1" applyBorder="1" applyAlignment="1">
      <alignment horizontal="right" vertical="center" indent="1"/>
    </xf>
    <xf numFmtId="49" fontId="45" fillId="2" borderId="0" xfId="0" applyNumberFormat="1" applyFont="1" applyFill="1" applyAlignment="1">
      <alignment vertical="center"/>
    </xf>
    <xf numFmtId="0" fontId="26" fillId="16" borderId="15" xfId="0" applyFont="1" applyFill="1" applyBorder="1" applyProtection="1">
      <protection hidden="1"/>
    </xf>
    <xf numFmtId="0" fontId="26" fillId="16" borderId="0" xfId="0" applyFont="1" applyFill="1" applyAlignment="1" applyProtection="1">
      <alignment vertical="top"/>
      <protection hidden="1"/>
    </xf>
    <xf numFmtId="0" fontId="4" fillId="16" borderId="7" xfId="0" applyFont="1" applyFill="1" applyBorder="1" applyAlignment="1">
      <alignment horizontal="left" vertical="center" indent="1"/>
    </xf>
    <xf numFmtId="0" fontId="18" fillId="3" borderId="7" xfId="0" applyFont="1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0" fontId="4" fillId="16" borderId="7" xfId="0" applyFont="1" applyFill="1" applyBorder="1" applyAlignment="1" applyProtection="1">
      <alignment horizontal="left" vertical="center"/>
      <protection hidden="1"/>
    </xf>
    <xf numFmtId="0" fontId="32" fillId="7" borderId="14" xfId="0" applyFont="1" applyFill="1" applyBorder="1" applyAlignment="1" applyProtection="1">
      <alignment vertical="center"/>
      <protection hidden="1"/>
    </xf>
    <xf numFmtId="0" fontId="0" fillId="0" borderId="0" xfId="0" applyBorder="1" applyAlignment="1">
      <alignment horizontal="left"/>
    </xf>
    <xf numFmtId="0" fontId="0" fillId="0" borderId="0" xfId="0" applyFill="1" applyBorder="1" applyAlignment="1" applyProtection="1">
      <alignment horizontal="left" vertical="top" wrapText="1" indent="1"/>
      <protection locked="0"/>
    </xf>
    <xf numFmtId="0" fontId="36" fillId="3" borderId="0" xfId="0" applyFont="1" applyFill="1" applyBorder="1" applyAlignment="1" applyProtection="1">
      <alignment horizontal="left" vertical="top" wrapText="1"/>
      <protection hidden="1"/>
    </xf>
    <xf numFmtId="0" fontId="36" fillId="3" borderId="0" xfId="0" applyFont="1" applyFill="1" applyBorder="1" applyAlignment="1">
      <alignment horizontal="left" vertical="top" wrapText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FFCC"/>
      <color rgb="FFFEDDDA"/>
      <color rgb="FF0000FF"/>
      <color rgb="FFFFCCCC"/>
      <color rgb="FF0000CC"/>
      <color rgb="FF990033"/>
      <color rgb="FF008000"/>
      <color rgb="FF339933"/>
      <color rgb="FF0033CC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3575883</xdr:colOff>
      <xdr:row>2</xdr:row>
      <xdr:rowOff>80209</xdr:rowOff>
    </xdr:from>
    <xdr:to>
      <xdr:col>4</xdr:col>
      <xdr:colOff>104753</xdr:colOff>
      <xdr:row>2</xdr:row>
      <xdr:rowOff>242114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D1DEEBAA-8611-4CC2-B441-FD663B1A00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366708" y="470734"/>
          <a:ext cx="157895" cy="1619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249977111117893"/>
    <pageSetUpPr fitToPage="1"/>
  </sheetPr>
  <dimension ref="A1:J40"/>
  <sheetViews>
    <sheetView showGridLines="0" tabSelected="1" zoomScaleNormal="100" workbookViewId="0">
      <pane ySplit="1" topLeftCell="A2" activePane="bottomLeft" state="frozen"/>
      <selection pane="bottomLeft" activeCell="D8" sqref="D8"/>
    </sheetView>
  </sheetViews>
  <sheetFormatPr defaultColWidth="9.140625" defaultRowHeight="15" x14ac:dyDescent="0.25"/>
  <cols>
    <col min="1" max="1" width="0.42578125" style="2" customWidth="1"/>
    <col min="2" max="2" width="4.42578125" style="2" customWidth="1"/>
    <col min="3" max="3" width="38.42578125" style="2" customWidth="1"/>
    <col min="4" max="4" width="54.42578125" style="2" customWidth="1"/>
    <col min="5" max="5" width="9" style="3" bestFit="1" customWidth="1"/>
    <col min="6" max="6" width="0.42578125" style="2" customWidth="1"/>
    <col min="7" max="7" width="22" style="2" customWidth="1"/>
    <col min="8" max="8" width="60.140625" style="2" customWidth="1"/>
    <col min="9" max="9" width="0.85546875" style="2" customWidth="1"/>
    <col min="10" max="10" width="18.5703125" style="2" bestFit="1" customWidth="1"/>
    <col min="11" max="16384" width="9.140625" style="2"/>
  </cols>
  <sheetData>
    <row r="1" spans="1:10" ht="28.5" customHeight="1" x14ac:dyDescent="0.25">
      <c r="B1" s="162" t="s">
        <v>40</v>
      </c>
      <c r="C1" s="100"/>
      <c r="D1" s="100"/>
      <c r="E1" s="99" t="s">
        <v>41</v>
      </c>
      <c r="F1" s="89"/>
      <c r="G1" s="101" t="s">
        <v>42</v>
      </c>
      <c r="H1" s="170" t="s">
        <v>43</v>
      </c>
      <c r="I1" s="112"/>
    </row>
    <row r="2" spans="1:10" ht="2.25" customHeight="1" x14ac:dyDescent="0.25">
      <c r="B2" s="102"/>
      <c r="C2" s="103"/>
      <c r="D2" s="103"/>
      <c r="E2" s="104"/>
      <c r="F2" s="103"/>
      <c r="G2" s="105"/>
      <c r="H2" s="106"/>
      <c r="I2" s="112"/>
    </row>
    <row r="3" spans="1:10" ht="23.25" customHeight="1" thickBot="1" x14ac:dyDescent="0.3">
      <c r="B3" s="171" t="s">
        <v>44</v>
      </c>
      <c r="C3" s="109"/>
      <c r="D3" s="109"/>
      <c r="E3" s="108" t="s">
        <v>22</v>
      </c>
      <c r="F3" s="110"/>
      <c r="G3" s="172" t="s">
        <v>45</v>
      </c>
      <c r="H3" s="103"/>
      <c r="I3" s="107"/>
      <c r="J3" s="161"/>
    </row>
    <row r="4" spans="1:10" ht="18.75" customHeight="1" thickBot="1" x14ac:dyDescent="0.3">
      <c r="B4" s="90" t="s">
        <v>2</v>
      </c>
      <c r="C4" s="91" t="s">
        <v>46</v>
      </c>
      <c r="D4" s="92"/>
      <c r="E4" s="93"/>
      <c r="F4" s="111"/>
      <c r="G4" s="94"/>
      <c r="H4" s="95"/>
      <c r="I4" s="112"/>
      <c r="J4" s="161"/>
    </row>
    <row r="5" spans="1:10" ht="15.75" thickBot="1" x14ac:dyDescent="0.3">
      <c r="B5" s="113">
        <v>5</v>
      </c>
      <c r="C5" s="157" t="s">
        <v>47</v>
      </c>
      <c r="D5" s="164" t="s">
        <v>67</v>
      </c>
      <c r="E5" s="163">
        <v>3</v>
      </c>
      <c r="F5" s="111"/>
      <c r="G5" s="116"/>
      <c r="H5" s="117"/>
      <c r="I5" s="112"/>
      <c r="J5" s="161"/>
    </row>
    <row r="6" spans="1:10" ht="15.75" thickBot="1" x14ac:dyDescent="0.3">
      <c r="B6" s="113">
        <v>6</v>
      </c>
      <c r="C6" s="157" t="s">
        <v>48</v>
      </c>
      <c r="D6" s="165" t="s">
        <v>68</v>
      </c>
      <c r="E6" s="163">
        <v>4</v>
      </c>
      <c r="F6" s="111"/>
      <c r="G6" s="116"/>
      <c r="H6" s="117"/>
      <c r="I6" s="112"/>
      <c r="J6" s="161"/>
    </row>
    <row r="7" spans="1:10" ht="16.5" thickBot="1" x14ac:dyDescent="0.3">
      <c r="B7" s="96" t="s">
        <v>9</v>
      </c>
      <c r="C7" s="158" t="s">
        <v>49</v>
      </c>
      <c r="D7" s="97" t="s">
        <v>9</v>
      </c>
      <c r="E7" s="98" t="s">
        <v>37</v>
      </c>
      <c r="F7" s="111"/>
      <c r="G7" s="94"/>
      <c r="H7" s="95"/>
      <c r="I7" s="112"/>
      <c r="J7" s="161"/>
    </row>
    <row r="8" spans="1:10" ht="15.75" thickBot="1" x14ac:dyDescent="0.3">
      <c r="B8" s="113">
        <v>8</v>
      </c>
      <c r="C8" s="157" t="s">
        <v>50</v>
      </c>
      <c r="D8" s="36"/>
      <c r="E8" s="150" t="str">
        <f>IF(E5="","",IF(D8="","",VLOOKUP(D8,OC_DCaKod,2,FALSE)))</f>
        <v/>
      </c>
      <c r="F8" s="111"/>
      <c r="G8" s="116"/>
      <c r="H8" s="117"/>
      <c r="I8" s="112"/>
      <c r="J8" s="161"/>
    </row>
    <row r="9" spans="1:10" s="56" customFormat="1" ht="15.75" thickBot="1" x14ac:dyDescent="0.3">
      <c r="A9" s="151"/>
      <c r="B9" s="166">
        <v>9</v>
      </c>
      <c r="C9" s="157" t="s">
        <v>51</v>
      </c>
      <c r="D9" s="36"/>
      <c r="E9" s="115" t="str">
        <f>IF(D9="","",VLOOKUP(D9,OC_KCsSKod,2,FALSE))</f>
        <v/>
      </c>
      <c r="F9" s="111"/>
      <c r="G9" s="116"/>
      <c r="H9" s="117"/>
      <c r="I9" s="112"/>
      <c r="J9" s="161"/>
    </row>
    <row r="10" spans="1:10" ht="15.75" thickBot="1" x14ac:dyDescent="0.3">
      <c r="A10" s="151"/>
      <c r="B10" s="166">
        <v>10</v>
      </c>
      <c r="C10" s="157" t="s">
        <v>52</v>
      </c>
      <c r="D10" s="152"/>
      <c r="E10" s="115" t="str">
        <f>IF(D$10=Data!A10,Data!B10,IF(D$10=Data!A11,Data!B11,IF(D$10=Data!A12,Data!B12,"")))</f>
        <v/>
      </c>
      <c r="F10" s="111"/>
      <c r="G10" s="116"/>
      <c r="H10" s="117"/>
      <c r="I10" s="112"/>
      <c r="J10" s="161"/>
    </row>
    <row r="11" spans="1:10" s="56" customFormat="1" ht="15.75" thickBot="1" x14ac:dyDescent="0.3">
      <c r="A11" s="151"/>
      <c r="B11" s="166">
        <v>11</v>
      </c>
      <c r="C11" s="157" t="s">
        <v>66</v>
      </c>
      <c r="D11" s="154"/>
      <c r="E11" s="115" t="str">
        <f>IF(D$11=Data!A14,Data!B14,(IF(D$11=Data!A15,Data!B15,"")))</f>
        <v/>
      </c>
      <c r="F11" s="111"/>
      <c r="G11" s="116"/>
      <c r="H11" s="117"/>
      <c r="I11" s="112"/>
      <c r="J11" s="161"/>
    </row>
    <row r="12" spans="1:10" ht="15.75" thickBot="1" x14ac:dyDescent="0.3">
      <c r="A12" s="151"/>
      <c r="B12" s="166">
        <v>12</v>
      </c>
      <c r="C12" s="157" t="s">
        <v>53</v>
      </c>
      <c r="D12" s="153"/>
      <c r="E12" s="115" t="str">
        <f>IF(D$12=Data!A17,Data!B17,IF(D$12=Data!A18,Data!B18,IF(D$12=Data!A19,Data!B19,"")))</f>
        <v/>
      </c>
      <c r="F12" s="111"/>
      <c r="G12" s="116"/>
      <c r="H12" s="141" t="str">
        <f>IF(AND(E12="2",E11="0"),"No, pressure measurement is not required - see line 11",IF(E10="2",IF(E12="2","This option cannot be combined with the current output in line 10.",""),""))</f>
        <v/>
      </c>
      <c r="I12" s="112"/>
      <c r="J12" s="161"/>
    </row>
    <row r="13" spans="1:10" ht="15.75" thickBot="1" x14ac:dyDescent="0.3">
      <c r="A13" s="151"/>
      <c r="B13" s="166">
        <v>13</v>
      </c>
      <c r="C13" s="159" t="s">
        <v>54</v>
      </c>
      <c r="D13" s="35"/>
      <c r="E13" s="145" t="str">
        <f>IF(D13="","",VLOOKUP(D13,OC_SppAKod,2,FALSE))</f>
        <v/>
      </c>
      <c r="F13" s="146"/>
      <c r="G13" s="147"/>
      <c r="H13" s="148"/>
      <c r="I13" s="144" t="s">
        <v>96</v>
      </c>
      <c r="J13" s="161"/>
    </row>
    <row r="14" spans="1:10" ht="16.5" thickBot="1" x14ac:dyDescent="0.3">
      <c r="B14" s="96" t="s">
        <v>9</v>
      </c>
      <c r="C14" s="158" t="s">
        <v>55</v>
      </c>
      <c r="D14" s="97" t="s">
        <v>9</v>
      </c>
      <c r="E14" s="98" t="s">
        <v>0</v>
      </c>
      <c r="F14" s="142"/>
      <c r="G14" s="94"/>
      <c r="H14" s="95"/>
      <c r="I14" s="112"/>
      <c r="J14" s="161"/>
    </row>
    <row r="15" spans="1:10" ht="15.75" thickBot="1" x14ac:dyDescent="0.3">
      <c r="B15" s="166">
        <v>15</v>
      </c>
      <c r="C15" s="157" t="s">
        <v>56</v>
      </c>
      <c r="D15" s="7"/>
      <c r="E15" s="115" t="str">
        <f>IF(D15="","",(VLOOKUP(D15,OC_MPKod,2,FALSE)))</f>
        <v/>
      </c>
      <c r="F15" s="103"/>
      <c r="G15" s="118"/>
      <c r="H15" s="156" t="str">
        <f>IF(OR(E15=3,E15=5,E15=7),"with calibration certificate","")</f>
        <v/>
      </c>
      <c r="I15" s="119"/>
      <c r="J15" s="161"/>
    </row>
    <row r="16" spans="1:10" ht="16.5" thickBot="1" x14ac:dyDescent="0.3">
      <c r="B16" s="96" t="s">
        <v>9</v>
      </c>
      <c r="C16" s="91" t="s">
        <v>57</v>
      </c>
      <c r="D16" s="97" t="s">
        <v>9</v>
      </c>
      <c r="E16" s="98" t="s">
        <v>0</v>
      </c>
      <c r="F16" s="142"/>
      <c r="G16" s="94"/>
      <c r="H16" s="95"/>
      <c r="I16" s="112"/>
      <c r="J16" s="161"/>
    </row>
    <row r="17" spans="1:10" ht="15.75" thickBot="1" x14ac:dyDescent="0.3">
      <c r="A17" s="167"/>
      <c r="B17" s="166">
        <v>17</v>
      </c>
      <c r="C17" s="157" t="s">
        <v>58</v>
      </c>
      <c r="D17" s="38"/>
      <c r="E17" s="120" t="str">
        <f>IF(D17="","",IF(D17=0,"000",IF(D17&gt;0,D17,"")))</f>
        <v/>
      </c>
      <c r="F17" s="103"/>
      <c r="G17" s="118"/>
      <c r="H17" s="121"/>
      <c r="I17" s="119"/>
      <c r="J17" s="161"/>
    </row>
    <row r="18" spans="1:10" s="56" customFormat="1" ht="15.75" thickBot="1" x14ac:dyDescent="0.3">
      <c r="A18" s="167"/>
      <c r="B18" s="166">
        <v>18</v>
      </c>
      <c r="C18" s="114" t="s">
        <v>59</v>
      </c>
      <c r="D18" s="38"/>
      <c r="E18" s="115" t="str">
        <f>IF(D18="","",VLOOKUP(D18,OC_JVMKod,2,FALSE))</f>
        <v/>
      </c>
      <c r="F18" s="103"/>
      <c r="G18" s="118"/>
      <c r="H18" s="121"/>
      <c r="I18" s="119"/>
      <c r="J18" s="161"/>
    </row>
    <row r="19" spans="1:10" ht="15.75" thickBot="1" x14ac:dyDescent="0.3">
      <c r="A19" s="167"/>
      <c r="B19" s="166">
        <v>19</v>
      </c>
      <c r="C19" s="173" t="s">
        <v>60</v>
      </c>
      <c r="D19" s="7"/>
      <c r="E19" s="115" t="str">
        <f>IF(D19=Data!A37,Data!B37,IF(D19=Data!A38,Data!B38,IF(D19=Data!A39,Data!B39,"")))</f>
        <v/>
      </c>
      <c r="F19" s="103"/>
      <c r="G19" s="118"/>
      <c r="H19" s="121"/>
      <c r="I19" s="119"/>
      <c r="J19" s="161"/>
    </row>
    <row r="20" spans="1:10" ht="15.75" thickBot="1" x14ac:dyDescent="0.3">
      <c r="A20" s="167"/>
      <c r="B20" s="166">
        <v>20</v>
      </c>
      <c r="C20" s="173" t="s">
        <v>61</v>
      </c>
      <c r="D20" s="7"/>
      <c r="E20" s="115" t="str">
        <f>IF(D20=Data!A41,Data!B41,IF(D20=Data!A42,Data!B42,IF(D20=Data!A43,Data!B43,IF(D20=Data!A44,Data!B44,""))))</f>
        <v/>
      </c>
      <c r="F20" s="103"/>
      <c r="G20" s="118"/>
      <c r="H20" s="121"/>
      <c r="I20" s="119"/>
      <c r="J20" s="161"/>
    </row>
    <row r="21" spans="1:10" ht="15.75" thickBot="1" x14ac:dyDescent="0.3">
      <c r="A21" s="167"/>
      <c r="B21" s="166">
        <v>21</v>
      </c>
      <c r="C21" s="173" t="s">
        <v>62</v>
      </c>
      <c r="D21" s="7"/>
      <c r="E21" s="115" t="str">
        <f>IF(D21=Data!A46,Data!B46,IF(D21=Data!A47,Data!B47,IF(D21=Data!A48,Data!B48,IF(D21=Data!A49,Data!B49,IF(D21=Data!A50,Data!B50,IF(D21=Data!A51,Data!B51,""))))))</f>
        <v/>
      </c>
      <c r="F21" s="103"/>
      <c r="G21" s="118"/>
      <c r="H21" s="121"/>
      <c r="I21" s="119"/>
      <c r="J21" s="161"/>
    </row>
    <row r="22" spans="1:10" ht="16.5" thickBot="1" x14ac:dyDescent="0.3">
      <c r="B22" s="96" t="s">
        <v>9</v>
      </c>
      <c r="C22" s="91" t="s">
        <v>63</v>
      </c>
      <c r="D22" s="97" t="s">
        <v>9</v>
      </c>
      <c r="E22" s="98" t="s">
        <v>0</v>
      </c>
      <c r="F22" s="143"/>
      <c r="G22" s="94"/>
      <c r="H22" s="95"/>
      <c r="I22" s="112"/>
      <c r="J22" s="161"/>
    </row>
    <row r="23" spans="1:10" ht="15.75" thickBot="1" x14ac:dyDescent="0.3">
      <c r="B23" s="168">
        <v>23</v>
      </c>
      <c r="C23" s="174" t="s">
        <v>64</v>
      </c>
      <c r="D23" s="122" t="str">
        <f>IF(D17="","",Data!A53)</f>
        <v/>
      </c>
      <c r="E23" s="115" t="str">
        <f>IF(D23=Data!A53,Data!B53,"")</f>
        <v/>
      </c>
      <c r="F23" s="123"/>
      <c r="G23" s="124"/>
      <c r="H23" s="125"/>
      <c r="I23" s="126"/>
      <c r="J23" s="161"/>
    </row>
    <row r="24" spans="1:10" s="56" customFormat="1" ht="18" thickBot="1" x14ac:dyDescent="0.3">
      <c r="B24" s="169">
        <v>24</v>
      </c>
      <c r="C24" s="175" t="s">
        <v>65</v>
      </c>
      <c r="D24" s="62"/>
      <c r="E24" s="66"/>
      <c r="F24" s="123"/>
      <c r="G24" s="124"/>
      <c r="H24" s="125"/>
      <c r="I24" s="126"/>
      <c r="J24" s="161"/>
    </row>
    <row r="25" spans="1:10" ht="9.75" customHeight="1" thickBot="1" x14ac:dyDescent="0.3">
      <c r="E25" s="29"/>
      <c r="H25" s="14"/>
      <c r="J25" s="161"/>
    </row>
    <row r="26" spans="1:10" ht="20.25" customHeight="1" x14ac:dyDescent="0.2">
      <c r="B26" s="127"/>
      <c r="C26" s="128" t="s">
        <v>1</v>
      </c>
      <c r="D26" s="129"/>
      <c r="E26" s="130"/>
      <c r="F26" s="130"/>
      <c r="G26" s="177" t="s">
        <v>97</v>
      </c>
      <c r="H26" s="131"/>
      <c r="I26" s="132"/>
      <c r="J26" s="161"/>
    </row>
    <row r="27" spans="1:10" ht="19.5" customHeight="1" x14ac:dyDescent="0.25">
      <c r="B27" s="133"/>
      <c r="C27" s="64" t="str">
        <f>IF(Nezadano=0,Tech!B4&amp;Tech!B5&amp;Tech!B6&amp;Tech!B7&amp;Tech!B8&amp;Tech!B9&amp;Tech!B10&amp;Tech!B11&amp;Tech!B12&amp;Tech!B13&amp;Tech!B14&amp;Tech!B15&amp;Tech!B16&amp;Tech!B17&amp;Tech!B18&amp;Tech!B19&amp;Tech!B20&amp;Tech!B21&amp;Tech!B22&amp;Tech!B23,"The complete order number is not generated until all parameters have been entered.")</f>
        <v>The complete order number is not generated until all parameters have been entered.</v>
      </c>
      <c r="D27" s="65"/>
      <c r="E27" s="134"/>
      <c r="F27" s="134"/>
      <c r="G27" s="178" t="s">
        <v>98</v>
      </c>
      <c r="H27" s="135"/>
      <c r="I27" s="107"/>
      <c r="J27" s="161"/>
    </row>
    <row r="28" spans="1:10" ht="19.5" customHeight="1" thickBot="1" x14ac:dyDescent="0.3">
      <c r="B28" s="136"/>
      <c r="C28" s="86" t="str">
        <f>IF(NezadanHW=0,Tech!B4&amp;Tech!B5&amp;Tech!B6&amp;Tech!B7&amp;Tech!B8&amp;Tech!B9&amp;Tech!B10&amp;Tech!B11&amp;Tech!B12,"")</f>
        <v/>
      </c>
      <c r="D28" s="183" t="str">
        <f>IF(NezadanHW=0,"← This part of the Order number defines the product design.","")</f>
        <v/>
      </c>
      <c r="E28" s="137"/>
      <c r="F28" s="138"/>
      <c r="G28" s="139"/>
      <c r="H28" s="139"/>
      <c r="I28" s="140"/>
      <c r="J28" s="161"/>
    </row>
    <row r="29" spans="1:10" ht="9.75" customHeight="1" thickBot="1" x14ac:dyDescent="0.3">
      <c r="E29" s="29"/>
      <c r="H29" s="14"/>
      <c r="I29" s="160" t="e">
        <f>IF(Nezadano&gt;=0,Tech!B4&amp;Tech!B5&amp;Tech!B6&amp;Tech!B7&amp;Tech!B8&amp;Tech!B9&amp;Tech!B10&amp;Tech!B11&amp;Tech!B12&amp;Tech!#REF!&amp;Tech!B13&amp;Tech!B14&amp;Tech!B15&amp;Tech!B16&amp;Tech!B17&amp;Tech!B18&amp;Tech!B19&amp;Tech!B20&amp;Tech!B21&amp;Tech!B22&amp;Tech!B23,"")</f>
        <v>#REF!</v>
      </c>
      <c r="J29" s="161"/>
    </row>
    <row r="30" spans="1:10" ht="23.25" customHeight="1" x14ac:dyDescent="0.25">
      <c r="B30" s="13"/>
      <c r="C30" s="179" t="s">
        <v>99</v>
      </c>
      <c r="D30" s="180"/>
      <c r="E30" s="47"/>
      <c r="F30" s="181"/>
      <c r="G30" s="182" t="s">
        <v>100</v>
      </c>
      <c r="H30" s="50"/>
      <c r="I30" s="53"/>
      <c r="J30" s="161"/>
    </row>
    <row r="31" spans="1:10" ht="145.5" customHeight="1" x14ac:dyDescent="0.25">
      <c r="B31" s="8"/>
      <c r="C31" s="185"/>
      <c r="D31" s="185"/>
      <c r="E31" s="48"/>
      <c r="F31" s="9"/>
      <c r="G31" s="186" t="str">
        <f>SoupisNP</f>
        <v/>
      </c>
      <c r="H31" s="187"/>
      <c r="I31" s="54"/>
      <c r="J31" s="161"/>
    </row>
    <row r="32" spans="1:10" ht="8.25" customHeight="1" thickBot="1" x14ac:dyDescent="0.3">
      <c r="B32" s="8"/>
      <c r="C32" s="9"/>
      <c r="D32" s="9"/>
      <c r="E32" s="48"/>
      <c r="F32" s="9"/>
      <c r="G32" s="9"/>
      <c r="H32" s="51"/>
      <c r="I32" s="54"/>
      <c r="J32" s="161"/>
    </row>
    <row r="33" spans="2:10" ht="17.45" customHeight="1" thickBot="1" x14ac:dyDescent="0.3">
      <c r="B33" s="10"/>
      <c r="C33" s="173" t="s">
        <v>101</v>
      </c>
      <c r="D33" s="30"/>
      <c r="E33" s="48"/>
      <c r="F33" s="9"/>
      <c r="G33" s="9"/>
      <c r="H33" s="51"/>
      <c r="I33" s="54"/>
      <c r="J33" s="161"/>
    </row>
    <row r="34" spans="2:10" ht="17.45" customHeight="1" thickBot="1" x14ac:dyDescent="0.3">
      <c r="B34" s="10"/>
      <c r="C34" s="173" t="s">
        <v>102</v>
      </c>
      <c r="D34" s="39"/>
      <c r="E34" s="48"/>
      <c r="F34" s="9"/>
      <c r="G34" s="9"/>
      <c r="H34" s="51"/>
      <c r="I34" s="54"/>
      <c r="J34" s="161"/>
    </row>
    <row r="35" spans="2:10" ht="17.45" customHeight="1" thickBot="1" x14ac:dyDescent="0.3">
      <c r="B35" s="10"/>
      <c r="C35" s="173" t="s">
        <v>103</v>
      </c>
      <c r="D35" s="39"/>
      <c r="E35" s="48"/>
      <c r="F35" s="9"/>
      <c r="G35" s="9"/>
      <c r="H35" s="51"/>
      <c r="I35" s="54"/>
      <c r="J35" s="161"/>
    </row>
    <row r="36" spans="2:10" ht="17.45" customHeight="1" thickBot="1" x14ac:dyDescent="0.3">
      <c r="B36" s="10"/>
      <c r="C36" s="173" t="s">
        <v>104</v>
      </c>
      <c r="D36" s="39"/>
      <c r="E36" s="48"/>
      <c r="F36" s="9"/>
      <c r="G36" s="9"/>
      <c r="H36" s="51"/>
      <c r="I36" s="54"/>
      <c r="J36" s="161"/>
    </row>
    <row r="37" spans="2:10" s="56" customFormat="1" ht="17.45" customHeight="1" thickBot="1" x14ac:dyDescent="0.3">
      <c r="B37" s="10"/>
      <c r="C37" s="173" t="s">
        <v>105</v>
      </c>
      <c r="D37" s="39"/>
      <c r="E37" s="48"/>
      <c r="F37" s="9"/>
      <c r="G37" s="9"/>
      <c r="H37" s="51"/>
      <c r="I37" s="54"/>
      <c r="J37" s="161"/>
    </row>
    <row r="38" spans="2:10" ht="17.45" customHeight="1" thickBot="1" x14ac:dyDescent="0.3">
      <c r="B38" s="10"/>
      <c r="C38" s="173" t="s">
        <v>106</v>
      </c>
      <c r="D38" s="40"/>
      <c r="E38" s="48"/>
      <c r="F38" s="9"/>
      <c r="G38" s="9"/>
      <c r="H38" s="51"/>
      <c r="I38" s="54"/>
      <c r="J38" s="161"/>
    </row>
    <row r="39" spans="2:10" ht="8.25" customHeight="1" thickBot="1" x14ac:dyDescent="0.3">
      <c r="B39" s="11"/>
      <c r="C39" s="12"/>
      <c r="D39" s="12"/>
      <c r="E39" s="49"/>
      <c r="F39" s="12"/>
      <c r="G39" s="12"/>
      <c r="H39" s="52"/>
      <c r="I39" s="55"/>
      <c r="J39" s="161"/>
    </row>
    <row r="40" spans="2:10" ht="18.75" customHeight="1" x14ac:dyDescent="0.25">
      <c r="B40" s="184" t="s">
        <v>107</v>
      </c>
      <c r="C40" s="27"/>
      <c r="D40" s="27"/>
      <c r="E40" s="28"/>
      <c r="F40" s="27"/>
      <c r="G40" s="27"/>
      <c r="H40" s="27"/>
      <c r="I40" s="27"/>
    </row>
  </sheetData>
  <sheetProtection algorithmName="SHA-512" hashValue="oaZX2YSRoYKNyNIwxVF0BFX5989ZR+KbdwVcN/ojr52yNjp4ATopiuNX9sFYF4C+D8kxxD31z96iMj3kgiY3CQ==" saltValue="lbRi98NFpzs15TAgXXn9Mw==" spinCount="100000" sheet="1" objects="1" scenarios="1" formatColumns="0" formatRows="0"/>
  <mergeCells count="2">
    <mergeCell ref="C31:D31"/>
    <mergeCell ref="G31:H31"/>
  </mergeCells>
  <dataValidations count="12">
    <dataValidation type="list" allowBlank="1" showErrorMessage="1" promptTitle="Nejprve zadejte Provedení čidla" prompt="Pokud se po rozvinutí nabídky nic nezobrazí, nebo se zobrazí jen část, pak v okně nabídky posuňte posuvník směrem nahoru!_x000a_" sqref="D8" xr:uid="{00000000-0002-0000-0000-000000000000}">
      <formula1>OC_DC</formula1>
    </dataValidation>
    <dataValidation type="list" allowBlank="1" showInputMessage="1" showErrorMessage="1" sqref="D10" xr:uid="{00000000-0002-0000-0000-000001000000}">
      <formula1>OC_JT</formula1>
    </dataValidation>
    <dataValidation type="list" allowBlank="1" showInputMessage="1" showErrorMessage="1" sqref="D12" xr:uid="{00000000-0002-0000-0000-000002000000}">
      <formula1>OC_MPTM</formula1>
    </dataValidation>
    <dataValidation type="list" allowBlank="1" showInputMessage="1" showErrorMessage="1" sqref="D15" xr:uid="{00000000-0002-0000-0000-000003000000}">
      <formula1>OC_MP</formula1>
    </dataValidation>
    <dataValidation type="list" allowBlank="1" showInputMessage="1" showErrorMessage="1" sqref="D20" xr:uid="{00000000-0002-0000-0000-000004000000}">
      <formula1>OC_ZP</formula1>
    </dataValidation>
    <dataValidation type="list" allowBlank="1" showInputMessage="1" showErrorMessage="1" sqref="D21" xr:uid="{00000000-0002-0000-0000-000005000000}">
      <formula1>OC_Z</formula1>
    </dataValidation>
    <dataValidation type="list" allowBlank="1" showInputMessage="1" showErrorMessage="1" sqref="D19" xr:uid="{00000000-0002-0000-0000-000006000000}">
      <formula1>OC_B</formula1>
    </dataValidation>
    <dataValidation type="whole" allowBlank="1" showInputMessage="1" showErrorMessage="1" sqref="D17" xr:uid="{00000000-0002-0000-0000-000007000000}">
      <formula1>0</formula1>
      <formula2>999</formula2>
    </dataValidation>
    <dataValidation type="list" allowBlank="1" showInputMessage="1" showErrorMessage="1" sqref="D9" xr:uid="{00000000-0002-0000-0000-000008000000}">
      <formula1>OC_KCsS</formula1>
    </dataValidation>
    <dataValidation type="list" allowBlank="1" showInputMessage="1" showErrorMessage="1" sqref="D11" xr:uid="{00000000-0002-0000-0000-000009000000}">
      <formula1>OC_MVP</formula1>
    </dataValidation>
    <dataValidation type="list" allowBlank="1" showInputMessage="1" showErrorMessage="1" sqref="D13" xr:uid="{00000000-0002-0000-0000-00000A000000}">
      <formula1>OC_SppA</formula1>
    </dataValidation>
    <dataValidation type="list" allowBlank="1" showInputMessage="1" showErrorMessage="1" sqref="D18" xr:uid="{00000000-0002-0000-0000-00000B000000}">
      <formula1>OC_JVM</formula1>
    </dataValidation>
  </dataValidations>
  <pageMargins left="0.62992125984251968" right="0.23622047244094491" top="0.74803149606299213" bottom="0.74803149606299213" header="0.31496062992125984" footer="0.31496062992125984"/>
  <pageSetup paperSize="9" scale="88" fitToHeight="0" orientation="portrait" r:id="rId1"/>
  <headerFooter>
    <oddFooter>&amp;L&amp;"-,Kurzíva"&amp;10Tisk dne: &amp;D&amp;C&amp;"-,Kurzíva"&amp;10&amp;F&amp;R&amp;"-,Kurzíva"&amp;10&amp;P / &amp;N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55"/>
  <sheetViews>
    <sheetView zoomScaleNormal="100" workbookViewId="0">
      <pane ySplit="1" topLeftCell="A20" activePane="bottomLeft" state="frozen"/>
      <selection pane="bottomLeft" activeCell="A53" sqref="A53"/>
    </sheetView>
  </sheetViews>
  <sheetFormatPr defaultRowHeight="15" x14ac:dyDescent="0.25"/>
  <cols>
    <col min="1" max="1" width="56.5703125" customWidth="1"/>
    <col min="3" max="3" width="31.5703125" customWidth="1"/>
  </cols>
  <sheetData>
    <row r="1" spans="1:3" x14ac:dyDescent="0.25">
      <c r="A1" s="69" t="s">
        <v>38</v>
      </c>
      <c r="B1" s="63" t="s">
        <v>16</v>
      </c>
      <c r="C1" s="88" t="s">
        <v>24</v>
      </c>
    </row>
    <row r="2" spans="1:3" x14ac:dyDescent="0.25">
      <c r="A2" s="76" t="s">
        <v>32</v>
      </c>
      <c r="B2" s="81">
        <v>1</v>
      </c>
      <c r="C2" s="87"/>
    </row>
    <row r="3" spans="1:3" s="67" customFormat="1" x14ac:dyDescent="0.25">
      <c r="A3" s="76" t="s">
        <v>33</v>
      </c>
      <c r="B3" s="81">
        <v>2</v>
      </c>
      <c r="C3" s="87"/>
    </row>
    <row r="4" spans="1:3" s="67" customFormat="1" x14ac:dyDescent="0.25">
      <c r="A4" s="76" t="s">
        <v>34</v>
      </c>
      <c r="B4" s="81">
        <v>3</v>
      </c>
      <c r="C4" s="87"/>
    </row>
    <row r="5" spans="1:3" s="67" customFormat="1" x14ac:dyDescent="0.25">
      <c r="A5" s="76" t="s">
        <v>35</v>
      </c>
      <c r="B5" s="81">
        <v>4</v>
      </c>
      <c r="C5" s="87"/>
    </row>
    <row r="6" spans="1:3" s="57" customFormat="1" x14ac:dyDescent="0.25">
      <c r="A6" s="85" t="s">
        <v>39</v>
      </c>
      <c r="B6" s="70"/>
      <c r="C6" s="87"/>
    </row>
    <row r="7" spans="1:3" s="57" customFormat="1" x14ac:dyDescent="0.25">
      <c r="A7" s="76" t="s">
        <v>26</v>
      </c>
      <c r="B7" s="72" t="s">
        <v>4</v>
      </c>
      <c r="C7" s="87"/>
    </row>
    <row r="8" spans="1:3" s="79" customFormat="1" x14ac:dyDescent="0.25">
      <c r="A8" s="76" t="s">
        <v>27</v>
      </c>
      <c r="B8" s="72" t="s">
        <v>5</v>
      </c>
      <c r="C8" s="87"/>
    </row>
    <row r="9" spans="1:3" x14ac:dyDescent="0.25">
      <c r="A9" s="69" t="s">
        <v>28</v>
      </c>
      <c r="B9" s="70"/>
      <c r="C9" s="87"/>
    </row>
    <row r="10" spans="1:3" x14ac:dyDescent="0.25">
      <c r="A10" s="76" t="s">
        <v>69</v>
      </c>
      <c r="B10" s="70" t="s">
        <v>3</v>
      </c>
      <c r="C10" s="87"/>
    </row>
    <row r="11" spans="1:3" x14ac:dyDescent="0.25">
      <c r="A11" s="76" t="s">
        <v>70</v>
      </c>
      <c r="B11" s="70" t="s">
        <v>4</v>
      </c>
      <c r="C11" s="87"/>
    </row>
    <row r="12" spans="1:3" s="57" customFormat="1" x14ac:dyDescent="0.25">
      <c r="A12" s="76" t="s">
        <v>71</v>
      </c>
      <c r="B12" s="70" t="s">
        <v>5</v>
      </c>
      <c r="C12" s="87"/>
    </row>
    <row r="13" spans="1:3" s="68" customFormat="1" x14ac:dyDescent="0.25">
      <c r="A13" s="85" t="s">
        <v>29</v>
      </c>
      <c r="B13" s="70"/>
      <c r="C13" s="87"/>
    </row>
    <row r="14" spans="1:3" s="68" customFormat="1" x14ac:dyDescent="0.25">
      <c r="A14" s="76" t="s">
        <v>69</v>
      </c>
      <c r="B14" s="70" t="s">
        <v>3</v>
      </c>
      <c r="C14" s="87"/>
    </row>
    <row r="15" spans="1:3" s="68" customFormat="1" x14ac:dyDescent="0.25">
      <c r="A15" s="76" t="s">
        <v>72</v>
      </c>
      <c r="B15" s="70" t="s">
        <v>4</v>
      </c>
      <c r="C15" s="87"/>
    </row>
    <row r="16" spans="1:3" x14ac:dyDescent="0.25">
      <c r="A16" s="69" t="s">
        <v>19</v>
      </c>
      <c r="B16" s="71"/>
      <c r="C16" s="87"/>
    </row>
    <row r="17" spans="1:3" x14ac:dyDescent="0.25">
      <c r="A17" s="76" t="s">
        <v>69</v>
      </c>
      <c r="B17" s="70" t="s">
        <v>3</v>
      </c>
      <c r="C17" s="87"/>
    </row>
    <row r="18" spans="1:3" x14ac:dyDescent="0.25">
      <c r="A18" s="78" t="s">
        <v>73</v>
      </c>
      <c r="B18" s="70" t="s">
        <v>4</v>
      </c>
      <c r="C18" s="87"/>
    </row>
    <row r="19" spans="1:3" x14ac:dyDescent="0.25">
      <c r="A19" s="78" t="s">
        <v>74</v>
      </c>
      <c r="B19" s="70" t="s">
        <v>5</v>
      </c>
      <c r="C19" s="87"/>
    </row>
    <row r="20" spans="1:3" x14ac:dyDescent="0.25">
      <c r="A20" s="85" t="s">
        <v>30</v>
      </c>
      <c r="B20" s="73"/>
      <c r="C20" s="87"/>
    </row>
    <row r="21" spans="1:3" x14ac:dyDescent="0.25">
      <c r="A21" s="78" t="s">
        <v>69</v>
      </c>
      <c r="B21" s="155">
        <v>0</v>
      </c>
      <c r="C21" s="87"/>
    </row>
    <row r="22" spans="1:3" x14ac:dyDescent="0.25">
      <c r="A22" s="78" t="s">
        <v>75</v>
      </c>
      <c r="B22" s="72">
        <v>1</v>
      </c>
      <c r="C22" s="87"/>
    </row>
    <row r="23" spans="1:3" s="1" customFormat="1" x14ac:dyDescent="0.25">
      <c r="A23" s="78" t="s">
        <v>76</v>
      </c>
      <c r="B23" s="72">
        <v>2</v>
      </c>
      <c r="C23" s="87"/>
    </row>
    <row r="24" spans="1:3" s="1" customFormat="1" x14ac:dyDescent="0.25">
      <c r="A24" s="78" t="s">
        <v>77</v>
      </c>
      <c r="B24" s="72">
        <v>3</v>
      </c>
      <c r="C24" s="87"/>
    </row>
    <row r="25" spans="1:3" s="1" customFormat="1" x14ac:dyDescent="0.25">
      <c r="A25" s="69" t="s">
        <v>36</v>
      </c>
      <c r="B25" s="71"/>
      <c r="C25" s="87"/>
    </row>
    <row r="26" spans="1:3" x14ac:dyDescent="0.25">
      <c r="A26" s="80" t="s">
        <v>78</v>
      </c>
      <c r="B26" s="74">
        <v>0</v>
      </c>
      <c r="C26" s="87"/>
    </row>
    <row r="27" spans="1:3" x14ac:dyDescent="0.25">
      <c r="A27" s="80" t="s">
        <v>79</v>
      </c>
      <c r="B27" s="74">
        <v>3</v>
      </c>
      <c r="C27" s="87"/>
    </row>
    <row r="28" spans="1:3" s="79" customFormat="1" x14ac:dyDescent="0.25">
      <c r="A28" s="80" t="s">
        <v>80</v>
      </c>
      <c r="B28" s="84">
        <v>5</v>
      </c>
      <c r="C28" s="87"/>
    </row>
    <row r="29" spans="1:3" s="79" customFormat="1" x14ac:dyDescent="0.25">
      <c r="A29" s="80" t="s">
        <v>81</v>
      </c>
      <c r="B29" s="74">
        <v>7</v>
      </c>
      <c r="C29" s="87"/>
    </row>
    <row r="30" spans="1:3" x14ac:dyDescent="0.25">
      <c r="A30" s="76" t="s">
        <v>82</v>
      </c>
      <c r="B30" s="74" t="s">
        <v>20</v>
      </c>
      <c r="C30" s="87"/>
    </row>
    <row r="31" spans="1:3" x14ac:dyDescent="0.25">
      <c r="A31" s="4" t="s">
        <v>14</v>
      </c>
      <c r="B31" s="74"/>
      <c r="C31" s="87"/>
    </row>
    <row r="32" spans="1:3" x14ac:dyDescent="0.25">
      <c r="A32" s="5" t="s">
        <v>23</v>
      </c>
      <c r="B32" s="74"/>
      <c r="C32" s="87"/>
    </row>
    <row r="33" spans="1:3" s="79" customFormat="1" x14ac:dyDescent="0.25">
      <c r="A33" s="4" t="s">
        <v>31</v>
      </c>
      <c r="B33" s="74"/>
      <c r="C33" s="87"/>
    </row>
    <row r="34" spans="1:3" s="79" customFormat="1" x14ac:dyDescent="0.25">
      <c r="A34" s="77" t="s">
        <v>83</v>
      </c>
      <c r="B34" s="74">
        <v>1</v>
      </c>
      <c r="C34" s="87"/>
    </row>
    <row r="35" spans="1:3" s="79" customFormat="1" x14ac:dyDescent="0.25">
      <c r="A35" s="77" t="s">
        <v>84</v>
      </c>
      <c r="B35" s="74">
        <v>2</v>
      </c>
      <c r="C35" s="87"/>
    </row>
    <row r="36" spans="1:3" s="1" customFormat="1" x14ac:dyDescent="0.25">
      <c r="A36" s="4" t="s">
        <v>6</v>
      </c>
      <c r="B36" s="71"/>
      <c r="C36" s="87"/>
    </row>
    <row r="37" spans="1:3" s="1" customFormat="1" x14ac:dyDescent="0.25">
      <c r="A37" s="77" t="s">
        <v>85</v>
      </c>
      <c r="B37" s="74">
        <v>0</v>
      </c>
      <c r="C37" s="87"/>
    </row>
    <row r="38" spans="1:3" x14ac:dyDescent="0.25">
      <c r="A38" s="77" t="s">
        <v>86</v>
      </c>
      <c r="B38" s="74">
        <v>1</v>
      </c>
      <c r="C38" s="87"/>
    </row>
    <row r="39" spans="1:3" x14ac:dyDescent="0.25">
      <c r="A39" s="77" t="s">
        <v>82</v>
      </c>
      <c r="B39" s="74" t="s">
        <v>20</v>
      </c>
      <c r="C39" s="87"/>
    </row>
    <row r="40" spans="1:3" x14ac:dyDescent="0.25">
      <c r="A40" s="4" t="s">
        <v>7</v>
      </c>
      <c r="B40" s="71"/>
      <c r="C40" s="87"/>
    </row>
    <row r="41" spans="1:3" x14ac:dyDescent="0.25">
      <c r="A41" s="77" t="s">
        <v>87</v>
      </c>
      <c r="B41" s="74">
        <v>1</v>
      </c>
      <c r="C41" s="87"/>
    </row>
    <row r="42" spans="1:3" x14ac:dyDescent="0.25">
      <c r="A42" s="77" t="s">
        <v>88</v>
      </c>
      <c r="B42" s="74">
        <v>2</v>
      </c>
      <c r="C42" s="87"/>
    </row>
    <row r="43" spans="1:3" x14ac:dyDescent="0.25">
      <c r="A43" s="77" t="s">
        <v>89</v>
      </c>
      <c r="B43" s="74">
        <v>3</v>
      </c>
      <c r="C43" s="87"/>
    </row>
    <row r="44" spans="1:3" x14ac:dyDescent="0.25">
      <c r="A44" s="77" t="s">
        <v>82</v>
      </c>
      <c r="B44" s="74" t="s">
        <v>20</v>
      </c>
      <c r="C44" s="87"/>
    </row>
    <row r="45" spans="1:3" x14ac:dyDescent="0.25">
      <c r="A45" s="4" t="s">
        <v>8</v>
      </c>
      <c r="B45" s="71"/>
      <c r="C45" s="87"/>
    </row>
    <row r="46" spans="1:3" x14ac:dyDescent="0.25">
      <c r="A46" s="77" t="s">
        <v>90</v>
      </c>
      <c r="B46" s="74">
        <v>1</v>
      </c>
      <c r="C46" s="87"/>
    </row>
    <row r="47" spans="1:3" x14ac:dyDescent="0.25">
      <c r="A47" s="80" t="s">
        <v>91</v>
      </c>
      <c r="B47" s="74">
        <v>2</v>
      </c>
      <c r="C47" s="87"/>
    </row>
    <row r="48" spans="1:3" x14ac:dyDescent="0.25">
      <c r="A48" s="77" t="s">
        <v>92</v>
      </c>
      <c r="B48" s="74">
        <v>3</v>
      </c>
      <c r="C48" s="87"/>
    </row>
    <row r="49" spans="1:3" x14ac:dyDescent="0.25">
      <c r="A49" s="77" t="s">
        <v>93</v>
      </c>
      <c r="B49" s="74">
        <v>4</v>
      </c>
      <c r="C49" s="87"/>
    </row>
    <row r="50" spans="1:3" x14ac:dyDescent="0.25">
      <c r="A50" s="77" t="s">
        <v>94</v>
      </c>
      <c r="B50" s="74">
        <v>5</v>
      </c>
      <c r="C50" s="87"/>
    </row>
    <row r="51" spans="1:3" x14ac:dyDescent="0.25">
      <c r="A51" s="77" t="s">
        <v>82</v>
      </c>
      <c r="B51" s="74" t="s">
        <v>20</v>
      </c>
      <c r="C51" s="87"/>
    </row>
    <row r="52" spans="1:3" x14ac:dyDescent="0.25">
      <c r="A52" s="4" t="s">
        <v>21</v>
      </c>
      <c r="B52" s="75"/>
      <c r="C52" s="87"/>
    </row>
    <row r="53" spans="1:3" x14ac:dyDescent="0.25">
      <c r="A53" s="176" t="s">
        <v>95</v>
      </c>
      <c r="B53" s="74">
        <v>1</v>
      </c>
      <c r="C53" s="87"/>
    </row>
    <row r="54" spans="1:3" x14ac:dyDescent="0.25">
      <c r="C54" s="87"/>
    </row>
    <row r="55" spans="1:3" x14ac:dyDescent="0.25">
      <c r="C55" s="87"/>
    </row>
  </sheetData>
  <sheetProtection password="CC59" sheet="1" objects="1" scenarios="1" formatColumns="0" formatRows="0"/>
  <phoneticPr fontId="13" type="noConversion"/>
  <printOptions headings="1"/>
  <pageMargins left="1.0236220472440944" right="0.23622047244094491" top="0.35433070866141736" bottom="0.35433070866141736" header="0.31496062992125984" footer="0.31496062992125984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4"/>
  <sheetViews>
    <sheetView workbookViewId="0">
      <selection activeCell="G15" sqref="G15"/>
    </sheetView>
  </sheetViews>
  <sheetFormatPr defaultRowHeight="15" x14ac:dyDescent="0.25"/>
  <cols>
    <col min="1" max="1" width="6.140625" style="1" customWidth="1"/>
    <col min="2" max="2" width="5" style="6" bestFit="1" customWidth="1"/>
    <col min="3" max="3" width="34.85546875" bestFit="1" customWidth="1"/>
    <col min="4" max="4" width="34.7109375" customWidth="1"/>
    <col min="5" max="5" width="8.85546875" customWidth="1"/>
    <col min="6" max="6" width="4.28515625" customWidth="1"/>
    <col min="7" max="7" width="38.42578125" bestFit="1" customWidth="1"/>
    <col min="8" max="8" width="93" customWidth="1"/>
  </cols>
  <sheetData>
    <row r="1" spans="1:8" ht="21" x14ac:dyDescent="0.35">
      <c r="A1" s="15" t="s">
        <v>1</v>
      </c>
      <c r="B1" s="16"/>
      <c r="C1" s="17"/>
      <c r="D1" s="26"/>
      <c r="E1" s="32" t="s">
        <v>10</v>
      </c>
      <c r="F1" s="29">
        <f>COUNTBLANK(KodyOC)</f>
        <v>13</v>
      </c>
      <c r="G1" s="34" t="s">
        <v>13</v>
      </c>
      <c r="H1" s="61" t="str">
        <f>(IF(G5&lt;&gt;"",A5&amp;" - "&amp;G5&amp;", ","")&amp;""&amp;IF(G6&lt;&gt;"",A6&amp;" - "&amp;G6&amp;", ","")&amp;""&amp;IF(G7&lt;&gt;"",A7&amp;" - "&amp;G7&amp;", ","")&amp;""&amp;IF(G8&lt;&gt;"",A8&amp;" - "&amp;G8&amp;", ","")&amp;""&amp;IF(G9&lt;&gt;"",A9&amp;" - "&amp;G9&amp;", ","")&amp;""&amp;IF(G10&lt;&gt;"",A10&amp;" - "&amp;G10&amp;", ","")&amp;""&amp;IF(G11&lt;&gt;"",A11&amp;" - "&amp;G11&amp;", ","")&amp;""&amp;IF(G12&lt;&gt;"",A12&amp;" - "&amp;G12&amp;", ","")&amp;""&amp;IF(G13&lt;&gt;"",A13&amp;" - "&amp;G13&amp;", ","")&amp;""&amp;IF(G14&lt;&gt;"",A14&amp;" - "&amp;G14&amp;", ","")&amp;""&amp;IF(G15&lt;&gt;"",A15&amp;" - "&amp;G15&amp;", ","")&amp;""&amp;IF(G16&lt;&gt;"",A16&amp;" - "&amp;G16&amp;", ","")&amp;""&amp;IF(G17&lt;&gt;"",A17&amp;" - "&amp;G17&amp;", ","")&amp;""&amp;IF(G18&lt;&gt;"",A18&amp;" - "&amp;G18&amp;", ","")&amp;""&amp;IF(G19&lt;&gt;"",A19&amp;" - "&amp;G19&amp;", ","")&amp;""&amp;IF(G20&lt;&gt;"",A20&amp;" - "&amp;G20&amp;", ","")&amp;""&amp;IF(G21&lt;&gt;"",A21&amp;" - "&amp;G21&amp;", ","")&amp;""&amp;IF(G22&lt;&gt;"",A22&amp;" - "&amp;G22&amp;", ","")&amp;""&amp;IF(G23&lt;&gt;"",A23&amp;" - "&amp;G23&amp;", ",""))</f>
        <v/>
      </c>
    </row>
    <row r="2" spans="1:8" s="1" customFormat="1" ht="14.25" customHeight="1" thickBot="1" x14ac:dyDescent="0.4">
      <c r="A2" s="15"/>
      <c r="B2" s="16"/>
      <c r="D2" s="26"/>
      <c r="E2" s="33" t="s">
        <v>12</v>
      </c>
      <c r="F2" s="29">
        <f>COUNTBLANK(KodyOC_HW)</f>
        <v>5</v>
      </c>
      <c r="G2" s="37"/>
      <c r="H2" s="18"/>
    </row>
    <row r="3" spans="1:8" s="1" customFormat="1" ht="14.25" customHeight="1" thickBot="1" x14ac:dyDescent="0.3">
      <c r="A3" s="41" t="s">
        <v>15</v>
      </c>
      <c r="B3" s="42" t="s">
        <v>16</v>
      </c>
      <c r="C3" s="43" t="s">
        <v>17</v>
      </c>
      <c r="D3" s="44" t="s">
        <v>18</v>
      </c>
      <c r="E3" s="45"/>
      <c r="F3" s="29"/>
      <c r="G3" s="37"/>
      <c r="H3" s="18"/>
    </row>
    <row r="4" spans="1:8" ht="15.75" x14ac:dyDescent="0.25">
      <c r="A4" s="19">
        <v>0</v>
      </c>
      <c r="B4" s="82" t="s">
        <v>25</v>
      </c>
      <c r="C4" s="20"/>
      <c r="D4" s="20"/>
      <c r="E4" s="17"/>
      <c r="F4" s="17"/>
      <c r="G4" s="31" t="s">
        <v>11</v>
      </c>
      <c r="H4" s="17"/>
    </row>
    <row r="5" spans="1:8" x14ac:dyDescent="0.25">
      <c r="A5" s="21">
        <f>Specifikace!B5</f>
        <v>5</v>
      </c>
      <c r="B5" s="22">
        <f>Specifikace!E5</f>
        <v>3</v>
      </c>
      <c r="C5" s="23" t="str">
        <f>Specifikace!C5</f>
        <v>Sensor design</v>
      </c>
      <c r="D5" s="24" t="str">
        <f>Specifikace!D5</f>
        <v>Weldment - one beam</v>
      </c>
      <c r="E5" s="20"/>
      <c r="F5" s="17"/>
      <c r="G5" s="59" t="str">
        <f>IF(MID(B5,1,1)="X",C5,"")</f>
        <v/>
      </c>
      <c r="H5" s="46"/>
    </row>
    <row r="6" spans="1:8" x14ac:dyDescent="0.25">
      <c r="A6" s="21">
        <f>Specifikace!B6</f>
        <v>6</v>
      </c>
      <c r="B6" s="22">
        <f>Specifikace!E6</f>
        <v>4</v>
      </c>
      <c r="C6" s="23" t="str">
        <f>Specifikace!C6</f>
        <v xml:space="preserve">Flow meter equipment and design </v>
      </c>
      <c r="D6" s="24" t="str">
        <f>Specifikace!D6</f>
        <v>Compact (COMFORT)</v>
      </c>
      <c r="E6" s="25"/>
      <c r="F6" s="17"/>
      <c r="G6" s="60" t="str">
        <f>IF(MID(B6,1,1)="X",C6,"")</f>
        <v/>
      </c>
      <c r="H6" s="46"/>
    </row>
    <row r="7" spans="1:8" x14ac:dyDescent="0.25">
      <c r="A7" s="21" t="str">
        <f>Specifikace!B7</f>
        <v xml:space="preserve"> - </v>
      </c>
      <c r="B7" s="149" t="str">
        <f>Specifikace!E7</f>
        <v>F-</v>
      </c>
      <c r="C7" s="23" t="str">
        <f>Specifikace!C7</f>
        <v>TECHNICAL PARAMETERS</v>
      </c>
      <c r="D7" s="24" t="str">
        <f>Specifikace!D7</f>
        <v xml:space="preserve"> - </v>
      </c>
      <c r="E7" s="20"/>
      <c r="F7" s="17"/>
      <c r="G7" s="60" t="str">
        <f t="shared" ref="G7:G23" si="0">IF(MID(B7,1,1)="X",C7,"")</f>
        <v/>
      </c>
      <c r="H7" s="46"/>
    </row>
    <row r="8" spans="1:8" x14ac:dyDescent="0.25">
      <c r="A8" s="21">
        <f>Specifikace!B8</f>
        <v>8</v>
      </c>
      <c r="B8" s="22" t="str">
        <f>Specifikace!E8</f>
        <v/>
      </c>
      <c r="C8" s="23" t="str">
        <f>Specifikace!C8</f>
        <v>Dimension of sensor - Pressure</v>
      </c>
      <c r="D8" s="24">
        <f>Specifikace!D8</f>
        <v>0</v>
      </c>
      <c r="E8" s="20"/>
      <c r="F8" s="17"/>
      <c r="G8" s="60" t="str">
        <f t="shared" si="0"/>
        <v/>
      </c>
      <c r="H8" s="46"/>
    </row>
    <row r="9" spans="1:8" x14ac:dyDescent="0.25">
      <c r="A9" s="21">
        <f>Specifikace!B9</f>
        <v>9</v>
      </c>
      <c r="B9" s="22" t="str">
        <f>Specifikace!E9</f>
        <v/>
      </c>
      <c r="C9" s="23" t="str">
        <f>Specifikace!C9</f>
        <v>Protection of Flow meter</v>
      </c>
      <c r="D9" s="24">
        <f>Specifikace!D9</f>
        <v>0</v>
      </c>
      <c r="E9" s="20"/>
      <c r="F9" s="17"/>
      <c r="G9" s="60" t="str">
        <f t="shared" si="0"/>
        <v/>
      </c>
      <c r="H9" s="46"/>
    </row>
    <row r="10" spans="1:8" x14ac:dyDescent="0.25">
      <c r="A10" s="21">
        <f>Specifikace!B10</f>
        <v>10</v>
      </c>
      <c r="B10" s="22" t="str">
        <f>Specifikace!E10</f>
        <v/>
      </c>
      <c r="C10" s="23" t="str">
        <f>Specifikace!C10</f>
        <v>Bidirectional flow rate and indication</v>
      </c>
      <c r="D10" s="24">
        <f>Specifikace!D10</f>
        <v>0</v>
      </c>
      <c r="E10" s="20"/>
      <c r="F10" s="17"/>
      <c r="G10" s="60" t="str">
        <f t="shared" si="0"/>
        <v/>
      </c>
      <c r="H10" s="46"/>
    </row>
    <row r="11" spans="1:8" x14ac:dyDescent="0.25">
      <c r="A11" s="21">
        <f>Specifikace!B11</f>
        <v>11</v>
      </c>
      <c r="B11" s="22" t="str">
        <f>Specifikace!E11</f>
        <v/>
      </c>
      <c r="C11" s="23" t="str">
        <f>Specifikace!C11</f>
        <v>Pressure sensor</v>
      </c>
      <c r="D11" s="24">
        <f>Specifikace!D11</f>
        <v>0</v>
      </c>
      <c r="E11" s="20"/>
      <c r="F11" s="17"/>
      <c r="G11" s="60" t="str">
        <f t="shared" si="0"/>
        <v/>
      </c>
      <c r="H11" s="46"/>
    </row>
    <row r="12" spans="1:8" x14ac:dyDescent="0.25">
      <c r="A12" s="21">
        <f>Specifikace!B12</f>
        <v>12</v>
      </c>
      <c r="B12" s="22" t="str">
        <f>Specifikace!E12</f>
        <v/>
      </c>
      <c r="C12" s="23" t="str">
        <f>Specifikace!C12</f>
        <v>Current output</v>
      </c>
      <c r="D12" s="24">
        <f>Specifikace!D12</f>
        <v>0</v>
      </c>
      <c r="E12" s="20"/>
      <c r="F12" s="17"/>
      <c r="G12" s="60" t="str">
        <f t="shared" si="0"/>
        <v/>
      </c>
      <c r="H12" s="46"/>
    </row>
    <row r="13" spans="1:8" x14ac:dyDescent="0.25">
      <c r="A13" s="21">
        <f>Specifikace!B13</f>
        <v>13</v>
      </c>
      <c r="B13" s="22" t="str">
        <f>Specifikace!E13</f>
        <v/>
      </c>
      <c r="C13" s="23" t="str">
        <f>Specifikace!C13</f>
        <v>Communication package</v>
      </c>
      <c r="D13" s="24">
        <f>Specifikace!D13</f>
        <v>0</v>
      </c>
      <c r="E13" s="20"/>
      <c r="F13" s="17"/>
      <c r="G13" s="60" t="str">
        <f t="shared" si="0"/>
        <v/>
      </c>
      <c r="H13" s="46"/>
    </row>
    <row r="14" spans="1:8" x14ac:dyDescent="0.25">
      <c r="A14" s="21" t="str">
        <f>Specifikace!B14</f>
        <v xml:space="preserve"> - </v>
      </c>
      <c r="B14" s="22" t="str">
        <f>Specifikace!E14</f>
        <v>-</v>
      </c>
      <c r="C14" s="23" t="str">
        <f>Specifikace!C14</f>
        <v>CALIBRATION</v>
      </c>
      <c r="D14" s="24" t="str">
        <f>Specifikace!D14</f>
        <v xml:space="preserve"> - </v>
      </c>
      <c r="E14" s="20"/>
      <c r="F14" s="17"/>
      <c r="G14" s="60" t="str">
        <f t="shared" si="0"/>
        <v/>
      </c>
      <c r="H14" s="46"/>
    </row>
    <row r="15" spans="1:8" x14ac:dyDescent="0.25">
      <c r="A15" s="21">
        <f>Specifikace!B15</f>
        <v>15</v>
      </c>
      <c r="B15" s="22" t="str">
        <f>Specifikace!E15</f>
        <v/>
      </c>
      <c r="C15" s="23" t="str">
        <f>Specifikace!C15</f>
        <v>Calibration requirement</v>
      </c>
      <c r="D15" s="24">
        <f>Specifikace!D15</f>
        <v>0</v>
      </c>
      <c r="E15" s="20"/>
      <c r="F15" s="17"/>
      <c r="G15" s="60" t="str">
        <f t="shared" si="0"/>
        <v/>
      </c>
      <c r="H15" s="46"/>
    </row>
    <row r="16" spans="1:8" x14ac:dyDescent="0.25">
      <c r="A16" s="21" t="str">
        <f>Specifikace!B16</f>
        <v xml:space="preserve"> - </v>
      </c>
      <c r="B16" s="22" t="str">
        <f>Specifikace!E16</f>
        <v>-</v>
      </c>
      <c r="C16" s="23" t="str">
        <f>Specifikace!C16</f>
        <v>OTHER BUSINESS REQUIREMENTS</v>
      </c>
      <c r="D16" s="24" t="str">
        <f>Specifikace!D16</f>
        <v xml:space="preserve"> - </v>
      </c>
      <c r="E16" s="20"/>
      <c r="F16" s="17"/>
      <c r="G16" s="60" t="str">
        <f t="shared" si="0"/>
        <v/>
      </c>
      <c r="H16" s="17"/>
    </row>
    <row r="17" spans="1:8" x14ac:dyDescent="0.25">
      <c r="A17" s="21">
        <f>Specifikace!B17</f>
        <v>17</v>
      </c>
      <c r="B17" s="83" t="str">
        <f>TEXT(Specifikace!E17,"000")</f>
        <v/>
      </c>
      <c r="C17" s="23" t="str">
        <f>Specifikace!C17</f>
        <v>Number of flowmeters units</v>
      </c>
      <c r="D17" s="24">
        <f>Specifikace!D17</f>
        <v>0</v>
      </c>
      <c r="E17" s="20"/>
      <c r="F17" s="17"/>
      <c r="G17" s="60" t="str">
        <f t="shared" si="0"/>
        <v/>
      </c>
      <c r="H17" s="17"/>
    </row>
    <row r="18" spans="1:8" s="79" customFormat="1" x14ac:dyDescent="0.25">
      <c r="A18" s="21">
        <v>20</v>
      </c>
      <c r="B18" s="22" t="str">
        <f>Specifikace!E18</f>
        <v/>
      </c>
      <c r="C18" s="23" t="str">
        <f>Specifikace!C18</f>
        <v>Language version of the manual</v>
      </c>
      <c r="D18" s="24">
        <f>Specifikace!D18</f>
        <v>0</v>
      </c>
      <c r="E18" s="20"/>
      <c r="F18" s="17"/>
      <c r="G18" s="60"/>
      <c r="H18" s="17"/>
    </row>
    <row r="19" spans="1:8" x14ac:dyDescent="0.25">
      <c r="A19" s="21">
        <f>Specifikace!B19</f>
        <v>19</v>
      </c>
      <c r="B19" s="22" t="str">
        <f>Specifikace!E19</f>
        <v/>
      </c>
      <c r="C19" s="23" t="str">
        <f>Specifikace!C19</f>
        <v>Packing</v>
      </c>
      <c r="D19" s="24">
        <f>Specifikace!D19</f>
        <v>0</v>
      </c>
      <c r="E19" s="20"/>
      <c r="F19" s="17"/>
      <c r="G19" s="60" t="str">
        <f t="shared" si="0"/>
        <v/>
      </c>
      <c r="H19" s="17"/>
    </row>
    <row r="20" spans="1:8" x14ac:dyDescent="0.25">
      <c r="A20" s="21">
        <f>Specifikace!B20</f>
        <v>20</v>
      </c>
      <c r="B20" s="22" t="str">
        <f>Specifikace!E20</f>
        <v/>
      </c>
      <c r="C20" s="23" t="str">
        <f>Specifikace!C20</f>
        <v>Method of transmission</v>
      </c>
      <c r="D20" s="24">
        <f>Specifikace!D20</f>
        <v>0</v>
      </c>
      <c r="E20" s="20"/>
      <c r="F20" s="17"/>
      <c r="G20" s="60" t="str">
        <f t="shared" si="0"/>
        <v/>
      </c>
      <c r="H20" s="17"/>
    </row>
    <row r="21" spans="1:8" x14ac:dyDescent="0.25">
      <c r="A21" s="21">
        <f>Specifikace!B21</f>
        <v>21</v>
      </c>
      <c r="B21" s="22" t="str">
        <f>Specifikace!E21</f>
        <v/>
      </c>
      <c r="C21" s="23" t="str">
        <f>Specifikace!C21</f>
        <v>Warranty</v>
      </c>
      <c r="D21" s="24">
        <f>Specifikace!D21</f>
        <v>0</v>
      </c>
      <c r="E21" s="20"/>
      <c r="F21" s="17"/>
      <c r="G21" s="60" t="str">
        <f t="shared" si="0"/>
        <v/>
      </c>
      <c r="H21" s="17"/>
    </row>
    <row r="22" spans="1:8" x14ac:dyDescent="0.25">
      <c r="A22" s="21" t="str">
        <f>Specifikace!B22</f>
        <v xml:space="preserve"> - </v>
      </c>
      <c r="B22" s="22" t="str">
        <f>Specifikace!E22</f>
        <v>-</v>
      </c>
      <c r="C22" s="23" t="str">
        <f>Specifikace!C22</f>
        <v>RELATED REGULATIONS</v>
      </c>
      <c r="D22" s="24" t="str">
        <f>Specifikace!D22</f>
        <v xml:space="preserve"> - </v>
      </c>
      <c r="E22" s="20"/>
      <c r="F22" s="17"/>
      <c r="G22" s="60" t="str">
        <f t="shared" si="0"/>
        <v/>
      </c>
      <c r="H22" s="17"/>
    </row>
    <row r="23" spans="1:8" x14ac:dyDescent="0.25">
      <c r="A23" s="21">
        <f>Specifikace!B23</f>
        <v>23</v>
      </c>
      <c r="B23" s="22" t="str">
        <f>Specifikace!E23</f>
        <v/>
      </c>
      <c r="C23" s="23" t="str">
        <f>Specifikace!C23</f>
        <v>Flowmeter manual number</v>
      </c>
      <c r="D23" s="24" t="str">
        <f>Specifikace!D23</f>
        <v/>
      </c>
      <c r="E23" s="20"/>
      <c r="F23" s="17"/>
      <c r="G23" s="60" t="str">
        <f t="shared" si="0"/>
        <v/>
      </c>
      <c r="H23" s="17"/>
    </row>
    <row r="24" spans="1:8" x14ac:dyDescent="0.25">
      <c r="G24" s="58"/>
    </row>
  </sheetData>
  <sheetProtection algorithmName="SHA-512" hashValue="7Bzm8RJyRCAEPz2jclsqTtD0wfBc3Yb1yjL0kYNIzeL+GwnHFQ+P50tkPb8JwKlyp6Qij3f6RP3LBzTckBKCLg==" saltValue="nLzrwPsHWH7nZXPEekhM9Q==" spinCount="100000" sheet="1" objects="1" scenarios="1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26</vt:i4>
      </vt:variant>
    </vt:vector>
  </HeadingPairs>
  <TitlesOfParts>
    <vt:vector size="29" baseType="lpstr">
      <vt:lpstr>Specifikace</vt:lpstr>
      <vt:lpstr>Data</vt:lpstr>
      <vt:lpstr>Tech</vt:lpstr>
      <vt:lpstr>Hodnoty</vt:lpstr>
      <vt:lpstr>HodnotyHW</vt:lpstr>
      <vt:lpstr>KodyOC</vt:lpstr>
      <vt:lpstr>KodyOC_HW</vt:lpstr>
      <vt:lpstr>NezadanHW</vt:lpstr>
      <vt:lpstr>Nezadano</vt:lpstr>
      <vt:lpstr>Specifikace!Oblast_tisku</vt:lpstr>
      <vt:lpstr>OC_B</vt:lpstr>
      <vt:lpstr>OC_DC</vt:lpstr>
      <vt:lpstr>OC_DCaKod</vt:lpstr>
      <vt:lpstr>OC_JT</vt:lpstr>
      <vt:lpstr>OC_JVM</vt:lpstr>
      <vt:lpstr>OC_JVMKod</vt:lpstr>
      <vt:lpstr>OC_KCsS</vt:lpstr>
      <vt:lpstr>OC_KCsSKod</vt:lpstr>
      <vt:lpstr>OC_MP</vt:lpstr>
      <vt:lpstr>OC_MPKod</vt:lpstr>
      <vt:lpstr>OC_MPTM</vt:lpstr>
      <vt:lpstr>OC_MVP</vt:lpstr>
      <vt:lpstr>OC_SppA</vt:lpstr>
      <vt:lpstr>OC_SppAKod</vt:lpstr>
      <vt:lpstr>OC_Z</vt:lpstr>
      <vt:lpstr>OC_ZP</vt:lpstr>
      <vt:lpstr>Parametry</vt:lpstr>
      <vt:lpstr>Preddef_hodn</vt:lpstr>
      <vt:lpstr>SoupisNP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Vladimír Chvojka</dc:creator>
  <cp:lastModifiedBy>Vladimír Chvojka</cp:lastModifiedBy>
  <cp:lastPrinted>2024-01-24T12:49:28Z</cp:lastPrinted>
  <dcterms:created xsi:type="dcterms:W3CDTF">2019-05-29T08:44:12Z</dcterms:created>
  <dcterms:modified xsi:type="dcterms:W3CDTF">2024-01-24T12:49:34Z</dcterms:modified>
</cp:coreProperties>
</file>